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حلى تقرير الحنطة والشعير 2023\تقرير نهائي\"/>
    </mc:Choice>
  </mc:AlternateContent>
  <bookViews>
    <workbookView xWindow="120" yWindow="288" windowWidth="15132" windowHeight="7896" tabRatio="865"/>
  </bookViews>
  <sheets>
    <sheet name="جدول 1" sheetId="1" r:id="rId1"/>
    <sheet name="رسم جدول1" sheetId="6" r:id="rId2"/>
    <sheet name="جدول2و3" sheetId="21" r:id="rId3"/>
    <sheet name="جدول4" sheetId="3" r:id="rId4"/>
    <sheet name="جدول5و6" sheetId="4" r:id="rId5"/>
    <sheet name="جدول7" sheetId="8" r:id="rId6"/>
    <sheet name="خارطة 1" sheetId="15" r:id="rId7"/>
    <sheet name="خارطة2" sheetId="16" r:id="rId8"/>
    <sheet name="خارطة3" sheetId="17" r:id="rId9"/>
    <sheet name="جدول8و9" sheetId="22" r:id="rId10"/>
    <sheet name="جدول10" sheetId="11" r:id="rId11"/>
    <sheet name="جدول11و12" sheetId="12" r:id="rId12"/>
    <sheet name="جدول13" sheetId="14" r:id="rId13"/>
    <sheet name="خارطة 4" sheetId="24" r:id="rId14"/>
    <sheet name="خارطة 5" sheetId="25" r:id="rId15"/>
    <sheet name="خارطة 6" sheetId="23" r:id="rId16"/>
  </sheets>
  <definedNames>
    <definedName name="_xlnm.Print_Area" localSheetId="1">'رسم جدول1'!$A$1:$P$59</definedName>
  </definedNames>
  <calcPr calcId="162913"/>
  <fileRecoveryPr autoRecover="0"/>
</workbook>
</file>

<file path=xl/calcChain.xml><?xml version="1.0" encoding="utf-8"?>
<calcChain xmlns="http://schemas.openxmlformats.org/spreadsheetml/2006/main">
  <c r="L21" i="3" l="1"/>
  <c r="L22" i="3"/>
  <c r="L23" i="3"/>
  <c r="L9" i="3"/>
  <c r="L10" i="3"/>
  <c r="L11" i="3"/>
  <c r="L12" i="3"/>
  <c r="L13" i="3"/>
  <c r="L14" i="3"/>
  <c r="L15" i="3"/>
  <c r="L16" i="3"/>
  <c r="L17" i="3"/>
  <c r="L18" i="3"/>
  <c r="L19" i="3"/>
  <c r="L20" i="3"/>
  <c r="L8" i="3"/>
  <c r="F8" i="3"/>
  <c r="D26" i="22" l="1"/>
  <c r="D10" i="22"/>
  <c r="D8" i="8" l="1"/>
  <c r="E38" i="4" l="1"/>
  <c r="B30" i="4"/>
  <c r="D38" i="4" l="1"/>
  <c r="C38" i="4"/>
  <c r="P19" i="21"/>
  <c r="Q19" i="21"/>
  <c r="O19" i="21"/>
  <c r="R19" i="21"/>
  <c r="M19" i="21"/>
  <c r="N19" i="21"/>
  <c r="G10" i="21"/>
  <c r="F10" i="21"/>
  <c r="B10" i="21"/>
  <c r="E23" i="3" l="1"/>
  <c r="B23" i="21" l="1"/>
  <c r="B24" i="21"/>
  <c r="B22" i="21"/>
  <c r="G24" i="21" l="1"/>
  <c r="G23" i="21"/>
  <c r="O13" i="8" l="1"/>
  <c r="F24" i="1" l="1"/>
  <c r="F12" i="1"/>
  <c r="D24" i="1"/>
  <c r="D18" i="1"/>
  <c r="D12" i="1"/>
  <c r="B9" i="21"/>
  <c r="H25" i="22" l="1"/>
  <c r="H26" i="22"/>
  <c r="H24" i="22"/>
  <c r="G24" i="22"/>
  <c r="E9" i="14" l="1"/>
  <c r="C36" i="12" l="1"/>
  <c r="D12" i="12"/>
  <c r="C12" i="12"/>
  <c r="B12" i="12"/>
  <c r="E23" i="11" l="1"/>
  <c r="D23" i="11"/>
  <c r="C23" i="11"/>
  <c r="F23" i="11" l="1"/>
  <c r="B16" i="11"/>
  <c r="H9" i="22" l="1"/>
  <c r="H11" i="12"/>
  <c r="H10" i="12"/>
  <c r="H9" i="12"/>
  <c r="H8" i="12"/>
  <c r="B10" i="12"/>
  <c r="G10" i="12" s="1"/>
  <c r="I8" i="11"/>
  <c r="G12" i="4"/>
  <c r="G11" i="4"/>
  <c r="G10" i="4"/>
  <c r="G9" i="4"/>
  <c r="E13" i="4"/>
  <c r="D13" i="4"/>
  <c r="C13" i="4"/>
  <c r="B11" i="4"/>
  <c r="F11" i="4" s="1"/>
  <c r="B10" i="4"/>
  <c r="F10" i="4" s="1"/>
  <c r="G13" i="4" l="1"/>
  <c r="E25" i="21" l="1"/>
  <c r="D25" i="21"/>
  <c r="F24" i="21"/>
  <c r="F23" i="21"/>
  <c r="B24" i="22"/>
  <c r="B25" i="22"/>
  <c r="E11" i="21"/>
  <c r="D11" i="21"/>
  <c r="C11" i="21"/>
  <c r="G9" i="21"/>
  <c r="F9" i="21"/>
  <c r="B9" i="22"/>
  <c r="B8" i="22"/>
  <c r="G11" i="21" l="1"/>
  <c r="F22" i="21"/>
  <c r="G22" i="21"/>
  <c r="B26" i="22"/>
  <c r="B11" i="21"/>
  <c r="F11" i="21" s="1"/>
  <c r="C25" i="21"/>
  <c r="G25" i="21" s="1"/>
  <c r="B9" i="11"/>
  <c r="B10" i="11"/>
  <c r="B11" i="11"/>
  <c r="B12" i="11"/>
  <c r="B13" i="11"/>
  <c r="B14" i="11"/>
  <c r="B15" i="11"/>
  <c r="B17" i="11"/>
  <c r="B18" i="11"/>
  <c r="B19" i="11"/>
  <c r="B20" i="11"/>
  <c r="B21" i="11"/>
  <c r="B22" i="11"/>
  <c r="B8" i="11"/>
  <c r="B23" i="12"/>
  <c r="B24" i="12"/>
  <c r="B25" i="12"/>
  <c r="B26" i="12"/>
  <c r="B27" i="12"/>
  <c r="B28" i="12"/>
  <c r="B30" i="12"/>
  <c r="B31" i="12"/>
  <c r="B32" i="12"/>
  <c r="B33" i="12"/>
  <c r="B34" i="12"/>
  <c r="B35" i="12"/>
  <c r="B22" i="12"/>
  <c r="B9" i="12"/>
  <c r="G9" i="12" s="1"/>
  <c r="G11" i="12"/>
  <c r="B8" i="12"/>
  <c r="D23" i="3"/>
  <c r="C23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8" i="3"/>
  <c r="B25" i="21" l="1"/>
  <c r="F25" i="21" s="1"/>
  <c r="B36" i="12"/>
  <c r="B23" i="11"/>
  <c r="F13" i="3"/>
  <c r="B23" i="3"/>
  <c r="B28" i="4"/>
  <c r="B29" i="4"/>
  <c r="B31" i="4"/>
  <c r="B32" i="4"/>
  <c r="B33" i="4"/>
  <c r="B34" i="4"/>
  <c r="B35" i="4"/>
  <c r="B36" i="4"/>
  <c r="B37" i="4"/>
  <c r="B24" i="4"/>
  <c r="B25" i="4"/>
  <c r="B26" i="4"/>
  <c r="B27" i="4"/>
  <c r="B23" i="4"/>
  <c r="B12" i="4"/>
  <c r="B8" i="4"/>
  <c r="B9" i="4"/>
  <c r="B13" i="4" l="1"/>
  <c r="F16" i="1"/>
  <c r="C26" i="22" l="1"/>
  <c r="E26" i="22"/>
  <c r="F26" i="22"/>
  <c r="G25" i="22" l="1"/>
  <c r="F10" i="22"/>
  <c r="E10" i="22"/>
  <c r="C10" i="22"/>
  <c r="B10" i="22"/>
  <c r="G9" i="22"/>
  <c r="H8" i="22"/>
  <c r="G8" i="22"/>
  <c r="H10" i="22" l="1"/>
  <c r="G10" i="22"/>
  <c r="G26" i="22" l="1"/>
  <c r="B38" i="4" l="1"/>
  <c r="F22" i="1" l="1"/>
  <c r="D22" i="1"/>
  <c r="F10" i="1"/>
  <c r="D16" i="1"/>
  <c r="D10" i="1"/>
  <c r="H23" i="3" l="1"/>
  <c r="F9" i="3"/>
  <c r="F17" i="3"/>
  <c r="F10" i="3"/>
  <c r="F18" i="3"/>
  <c r="F11" i="3"/>
  <c r="F19" i="3"/>
  <c r="F16" i="3"/>
  <c r="F20" i="3"/>
  <c r="F14" i="3"/>
  <c r="F12" i="3"/>
  <c r="F15" i="3"/>
  <c r="G9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H10" i="11"/>
  <c r="H11" i="11"/>
  <c r="H12" i="11"/>
  <c r="H13" i="11"/>
  <c r="H15" i="11"/>
  <c r="H16" i="11"/>
  <c r="H17" i="11"/>
  <c r="H18" i="11"/>
  <c r="H19" i="11"/>
  <c r="H20" i="11"/>
  <c r="H21" i="11"/>
  <c r="H8" i="11"/>
  <c r="E36" i="12"/>
  <c r="D36" i="12"/>
  <c r="F36" i="12"/>
  <c r="G8" i="11" l="1"/>
  <c r="G17" i="11"/>
  <c r="G20" i="11"/>
  <c r="H14" i="11"/>
  <c r="H23" i="11"/>
  <c r="G23" i="11"/>
  <c r="G21" i="11"/>
  <c r="G19" i="11"/>
  <c r="G13" i="11"/>
  <c r="G18" i="11"/>
  <c r="G15" i="11"/>
  <c r="G11" i="11"/>
  <c r="G16" i="11"/>
  <c r="G14" i="11"/>
  <c r="G12" i="11"/>
  <c r="G10" i="11"/>
  <c r="I23" i="11"/>
  <c r="H9" i="11"/>
  <c r="H22" i="12"/>
  <c r="G22" i="12"/>
  <c r="G8" i="12"/>
  <c r="F12" i="12"/>
  <c r="E12" i="12"/>
  <c r="H12" i="12" l="1"/>
  <c r="G12" i="12"/>
  <c r="F9" i="4"/>
  <c r="F12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G23" i="4"/>
  <c r="F23" i="4"/>
  <c r="G8" i="4"/>
  <c r="F8" i="4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H8" i="3"/>
  <c r="G8" i="3"/>
  <c r="F38" i="4" l="1"/>
  <c r="G38" i="4"/>
  <c r="F13" i="4"/>
  <c r="H24" i="12" l="1"/>
  <c r="H25" i="12"/>
  <c r="H26" i="12"/>
  <c r="H27" i="12"/>
  <c r="H28" i="12"/>
  <c r="H29" i="12"/>
  <c r="H30" i="12"/>
  <c r="H31" i="12"/>
  <c r="H32" i="12"/>
  <c r="H33" i="12"/>
  <c r="H34" i="12"/>
  <c r="H36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H23" i="12"/>
  <c r="G23" i="12"/>
  <c r="D9" i="1" l="1"/>
  <c r="D8" i="1"/>
</calcChain>
</file>

<file path=xl/sharedStrings.xml><?xml version="1.0" encoding="utf-8"?>
<sst xmlns="http://schemas.openxmlformats.org/spreadsheetml/2006/main" count="553" uniqueCount="203">
  <si>
    <t>جدول رقم (1)</t>
  </si>
  <si>
    <t xml:space="preserve">  Table (1)                                                                                                                                                                        </t>
  </si>
  <si>
    <t>التفاصيل</t>
  </si>
  <si>
    <t>المحصول      Crop</t>
  </si>
  <si>
    <t>Details</t>
  </si>
  <si>
    <t>الحنطة</t>
  </si>
  <si>
    <t>الشعير</t>
  </si>
  <si>
    <t>Wheat</t>
  </si>
  <si>
    <t xml:space="preserve">المساحة المزروعة </t>
  </si>
  <si>
    <t>Cultivated area</t>
  </si>
  <si>
    <t>average yield</t>
  </si>
  <si>
    <t>(دونم)</t>
  </si>
  <si>
    <t>(Donum)</t>
  </si>
  <si>
    <t>المساحة المحصودة</t>
  </si>
  <si>
    <t>المساحة المتضررة</t>
  </si>
  <si>
    <t>مساحة العلف الاخضر</t>
  </si>
  <si>
    <t>production (Ton)</t>
  </si>
  <si>
    <t>Total area</t>
  </si>
  <si>
    <t>Harvested area</t>
  </si>
  <si>
    <t>Damaged area</t>
  </si>
  <si>
    <t>Green forage area</t>
  </si>
  <si>
    <t>المجموع</t>
  </si>
  <si>
    <t>Total</t>
  </si>
  <si>
    <t xml:space="preserve"> متوسط الغلة </t>
  </si>
  <si>
    <t>KG/Donum</t>
  </si>
  <si>
    <t xml:space="preserve"> (كغم / دونم) </t>
  </si>
  <si>
    <t xml:space="preserve">  جدول رقم (2)</t>
  </si>
  <si>
    <t xml:space="preserve">  جدول رقم (3)</t>
  </si>
  <si>
    <t>Barley</t>
  </si>
  <si>
    <t>كركوك</t>
  </si>
  <si>
    <t>المحافظات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</si>
  <si>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</si>
  <si>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</si>
  <si>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</si>
  <si>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</si>
  <si>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</si>
  <si>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</si>
  <si>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</si>
  <si>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</si>
  <si>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 xml:space="preserve">ذي قار </t>
  </si>
  <si>
    <t>ميسان</t>
  </si>
  <si>
    <t>البصرة</t>
  </si>
  <si>
    <t xml:space="preserve">  جدول رقم (4)</t>
  </si>
  <si>
    <t xml:space="preserve">  Table (4)                                                                                                                                                                        </t>
  </si>
  <si>
    <t>Kirkuk</t>
  </si>
  <si>
    <t>Diala</t>
  </si>
  <si>
    <t>Baghdad</t>
  </si>
  <si>
    <t>Babylon</t>
  </si>
  <si>
    <t>Al-Najaf</t>
  </si>
  <si>
    <t>Al-Qadisiya</t>
  </si>
  <si>
    <t>Al-Muthnna</t>
  </si>
  <si>
    <t>Thi Qar</t>
  </si>
  <si>
    <t xml:space="preserve">  جدول رقم (5)</t>
  </si>
  <si>
    <t>Karbala</t>
  </si>
  <si>
    <t>Wasit</t>
  </si>
  <si>
    <t>Al-Basra</t>
  </si>
  <si>
    <t>Maysan</t>
  </si>
  <si>
    <t>ذي قار</t>
  </si>
  <si>
    <t xml:space="preserve">  جدول رقم (6)</t>
  </si>
  <si>
    <t>متوسط غلة التبن (كغم)</t>
  </si>
  <si>
    <t xml:space="preserve">  جدول رقم (7)</t>
  </si>
  <si>
    <t>النسبة المئوية %</t>
  </si>
  <si>
    <t>Crop</t>
  </si>
  <si>
    <t>المساحة المحصودة (دونم)</t>
  </si>
  <si>
    <t>Harvested area (Donum)</t>
  </si>
  <si>
    <t>Governerates</t>
  </si>
  <si>
    <t>متوسط غلة التبن (كغم/دونم)</t>
  </si>
  <si>
    <t xml:space="preserve">  Wheat hay average yield (kg/Donum)</t>
  </si>
  <si>
    <t>المحصول</t>
  </si>
  <si>
    <t xml:space="preserve">  Table (5)                                                                                                                                                                        </t>
  </si>
  <si>
    <t xml:space="preserve">  Table (6)                                                                                                                                                                        </t>
  </si>
  <si>
    <t xml:space="preserve">  Table (7)                                                                                                                                                                        </t>
  </si>
  <si>
    <t xml:space="preserve">  Table (11)                                                                                                                                                                        </t>
  </si>
  <si>
    <t>Thi-Qar</t>
  </si>
  <si>
    <t xml:space="preserve">المساحة المحصودة </t>
  </si>
  <si>
    <t>Governorates</t>
  </si>
  <si>
    <t xml:space="preserve">   كغم /دونم</t>
  </si>
  <si>
    <t>نسبة التغير السنوية %</t>
  </si>
  <si>
    <t>نسبة التغير السنوية%</t>
  </si>
  <si>
    <t>Ninevah</t>
  </si>
  <si>
    <t>Anbar</t>
  </si>
  <si>
    <t>Salah-Aldeen</t>
  </si>
  <si>
    <t>الانبار</t>
  </si>
  <si>
    <t>صلاح الدين</t>
  </si>
  <si>
    <t>نينوى</t>
  </si>
  <si>
    <t xml:space="preserve">  جدول رقم (8)</t>
  </si>
  <si>
    <t xml:space="preserve">  Table (8)                                                                                                                                                                        </t>
  </si>
  <si>
    <t xml:space="preserve">  جدول رقم (9)</t>
  </si>
  <si>
    <t>AL-Anbar</t>
  </si>
  <si>
    <t>Average Yield (Kg/Donum)</t>
  </si>
  <si>
    <t xml:space="preserve">    1000 دونم       </t>
  </si>
  <si>
    <t xml:space="preserve">     1000 طن</t>
  </si>
  <si>
    <t xml:space="preserve">  Barley hay production (ton)</t>
  </si>
  <si>
    <t>Table (2)</t>
  </si>
  <si>
    <t>الارواء</t>
  </si>
  <si>
    <t>Irrigation</t>
  </si>
  <si>
    <t>المروية</t>
  </si>
  <si>
    <t>الديمية</t>
  </si>
  <si>
    <t>Table (3)</t>
  </si>
  <si>
    <t xml:space="preserve">Rain semi guaranteed </t>
  </si>
  <si>
    <t xml:space="preserve">  Table (9)                                                                                                                                                                        </t>
  </si>
  <si>
    <t xml:space="preserve">  جدول رقم (11)</t>
  </si>
  <si>
    <t xml:space="preserve">  جدول رقم (12)</t>
  </si>
  <si>
    <t xml:space="preserve">  Table (12)                                                                                                                                                                        </t>
  </si>
  <si>
    <t xml:space="preserve">  جدول رقم (13)</t>
  </si>
  <si>
    <t xml:space="preserve">  Table (13)                                                                                                                                                                        </t>
  </si>
  <si>
    <t xml:space="preserve">  جدول رقم (10)</t>
  </si>
  <si>
    <t xml:space="preserve">  Table (10)                                                                                                                                                                        </t>
  </si>
  <si>
    <t>السنوات</t>
  </si>
  <si>
    <t xml:space="preserve">                السنوات</t>
  </si>
  <si>
    <t>yaer</t>
  </si>
  <si>
    <t>متوسط الغلة</t>
  </si>
  <si>
    <t xml:space="preserve">  Barley hay average yield (kg)</t>
  </si>
  <si>
    <t xml:space="preserve">صلاح الدين </t>
  </si>
  <si>
    <t xml:space="preserve"> إجمالي المساحة     المزروعة  (1000) دونم</t>
  </si>
  <si>
    <t>(طن)</t>
  </si>
  <si>
    <t>*2018</t>
  </si>
  <si>
    <t>**2019</t>
  </si>
  <si>
    <t>**2020</t>
  </si>
  <si>
    <t>**2021</t>
  </si>
  <si>
    <t>**2022</t>
  </si>
  <si>
    <t xml:space="preserve">Total                         </t>
  </si>
  <si>
    <t xml:space="preserve">Irrigated                   </t>
  </si>
  <si>
    <t xml:space="preserve">Total                       </t>
  </si>
  <si>
    <t xml:space="preserve">Rain not guaranteed   </t>
  </si>
  <si>
    <t xml:space="preserve"> Cultivated area, average yield per donum and product of Wheat by rain fed areas of private </t>
  </si>
  <si>
    <t>Cultivated area, average yield per donum and product of Wheat by the mean of irrigation of private</t>
  </si>
  <si>
    <t xml:space="preserve"> Rain fall guaranteed   </t>
  </si>
  <si>
    <t xml:space="preserve">  Irrigated</t>
  </si>
  <si>
    <t xml:space="preserve">  Rain fed</t>
  </si>
  <si>
    <t xml:space="preserve">  Total</t>
  </si>
  <si>
    <t xml:space="preserve"> Rain semi guaranteed </t>
  </si>
  <si>
    <t xml:space="preserve"> Rain not guaranteed   </t>
  </si>
  <si>
    <t xml:space="preserve">     Total                         </t>
  </si>
  <si>
    <t>Figure(شكل(3</t>
  </si>
  <si>
    <t>Figure  (شكل  (4</t>
  </si>
  <si>
    <t>Figure(شكل  (5</t>
  </si>
  <si>
    <t>كمية الإنتاج  (1000) طن</t>
  </si>
  <si>
    <t>*عدا إقليم كردستان والمحافظات نينوى،صلاح الدين، الانبار،قضاء الحويجة من محافظة كركوك وبعض القرى  في محافظة ديالى.</t>
  </si>
  <si>
    <t>**عدا إقليم كردستان وبعض القرى في المحافظات نينوى ،كركوك ،ديالى،الانبار وصلاح الدين .</t>
  </si>
  <si>
    <t>الإرواء</t>
  </si>
  <si>
    <t xml:space="preserve"> إجمالي المساحة</t>
  </si>
  <si>
    <t xml:space="preserve">   الإنتاج    (طن)</t>
  </si>
  <si>
    <t>إجمالي المساحة</t>
  </si>
  <si>
    <t>مضمونة الأمطار</t>
  </si>
  <si>
    <t>شبه مضمونة الأمطار</t>
  </si>
  <si>
    <t>غير مضمونة الأمطار</t>
  </si>
  <si>
    <t xml:space="preserve">       إنتاج التبن        (طن)</t>
  </si>
  <si>
    <t>مساحة العلف الأخضر</t>
  </si>
  <si>
    <t xml:space="preserve">      إنتاج التبن      (طن)</t>
  </si>
  <si>
    <t xml:space="preserve">   الإنتاج      </t>
  </si>
  <si>
    <t xml:space="preserve"> Wheat hay production (ton)</t>
  </si>
  <si>
    <t>Cultivated Area (1000) Donum</t>
  </si>
  <si>
    <t xml:space="preserve">    Production        (1000) Ton</t>
  </si>
  <si>
    <t>المساحة المزروعة ومتوسط غلة الدونم الواحد وكمية الإنتاج لمحصول الشعير حسب المحافظات لسنة 2023</t>
  </si>
  <si>
    <t>Cultivated area, average yield  per donum and production of barley by governorate for 2023</t>
  </si>
  <si>
    <t xml:space="preserve">    (كغم/ دونم)</t>
  </si>
  <si>
    <t>**2023</t>
  </si>
  <si>
    <t>مقارنة المساحة المزروعة وكمية الإنتاج ومتوسط الغلة لمحصولي الحنطة والشعير للسنوات (2018- 2023)</t>
  </si>
  <si>
    <t xml:space="preserve">Comparison of  cultivated area, production quantity and average yield of Wheat and Barley for (2018-2023)  </t>
  </si>
  <si>
    <t xml:space="preserve"> المساحة المزروعة ومتوسط غلة الدونم الواحد وكمية الإنتاج لمحصول الحنطة حسب طريقة الإرواء للقطاع الخاص لسنة 2023 </t>
  </si>
  <si>
    <t>sector for 2023</t>
  </si>
  <si>
    <t xml:space="preserve">  المساحة المزروعة ومتوسط غلة الدونم الواحد وكمية الإنتاج لمحصول الحنطة حسب المناطق المطرية للقطاع الخاص لسنة 2023 </t>
  </si>
  <si>
    <t>المساحة المزروعة ومتوسط غلة الدونم الواحد وكمية الإنتاج لمحصول الحنطة حسب المحافظات لسنة 2023</t>
  </si>
  <si>
    <t>Cultivated area, average yield per donum and production of Wheat by governerate for 2023</t>
  </si>
  <si>
    <t xml:space="preserve">المساحة المزروعة ومتوسط غلة الدونم الواحد وكمية الإنتاج في المناطق الديمية لمحصول الحنطة حسب المحافظات لسنة 2023 </t>
  </si>
  <si>
    <t xml:space="preserve">Cultivated area, average yield per donum and quantity of wheat production  in rain fed area  by governorate for 2023  </t>
  </si>
  <si>
    <t xml:space="preserve">المساحة المزروعة ومتوسط غلة الدونم الواحد وكمية الإنتاج في المناطق المروية لمحصول الحنطة حسب المحافظات للقطاع الخاص لسنة 2023  </t>
  </si>
  <si>
    <t>Cultivated area, average yield per donum and production quantity of Wheat in irrigated area for private sector by governorate  for 2023</t>
  </si>
  <si>
    <t>المساحة المحصودة ومتوسط غلة الدونم الواحد والإنتاج  لتبن الحنطة للقطاع الخاص لسنة 2023</t>
  </si>
  <si>
    <t xml:space="preserve"> Area harvested, average yield per donum and production of wheat hay  of private Sector for 2023</t>
  </si>
  <si>
    <t>المساحة المزروعة ومتوسط غلة الدونم الواحد وكمية الإنتاج لمحصول الشعير حسب طريقة الإرواء للقطاع الخاص لسنة 2023</t>
  </si>
  <si>
    <t>Cultivated area, average yield per donum and barley product by the mean of irrigation of private sector for 2023</t>
  </si>
  <si>
    <t xml:space="preserve">المساحة المزروعة ومتوسط غلة الدونم الواحد وكمية الإنتاج لمحصول الشعير حسب المناطق المطرية للقطاع الخاص لسنة 2023  </t>
  </si>
  <si>
    <t>Cultivated area, average yield and quantity of barley product by rain fed areas of private sector for 2023</t>
  </si>
  <si>
    <t xml:space="preserve">المساحة المزروعة ومتوسط غلة الدونم الواحد وكمية الإنتاج في المناطق الديمية لمحصول الشعير حسب المحافظات للقطاع الخاص لسنة  2023  </t>
  </si>
  <si>
    <t xml:space="preserve"> Cultivated area, average yield per donum and quantity of Barley production in rain fed area for private sector by governorate for 2023</t>
  </si>
  <si>
    <t xml:space="preserve">المساحة المزروعة ومتوسط غلة الدونم الواحد وكمية الإنتاج في المناطق المروية لمحصول الشعير حسب المحافظات للقطاع الخاص لسنة 2023 </t>
  </si>
  <si>
    <t>Cultivated area, average yield per donum and quantity of barley production in irrigated area for private sector by governorate for 2023</t>
  </si>
  <si>
    <t>المساحة المحصودة ومتوسط غلة الدونم الواحد والإنتاج  لتبن الشعير للقطاع الخاص لسنة 2023</t>
  </si>
  <si>
    <t xml:space="preserve"> Area harvested, average yield per donum and production of  Barley hay of Private Sector for 2023</t>
  </si>
  <si>
    <t xml:space="preserve">Area cultivated for Wheat and Barley for (2018-2023) </t>
  </si>
  <si>
    <t xml:space="preserve">المساحة المزروعة لمحصولي الحنطة والشعير للسنوات (2018- 2023) </t>
  </si>
  <si>
    <t xml:space="preserve">Wheat and Barley production for  (2018-2023)        </t>
  </si>
  <si>
    <t>كمية الإنتاج لمحصولي الحنطة والشعير للسنوات (2018- 2023)</t>
  </si>
  <si>
    <t>متوسط غلة الدونم الواحد لمحصولي الحنطة والشعير للسنوات (2018- 2023)</t>
  </si>
  <si>
    <t>Average yield of Wheat and Barley per donum for (2018-2023)</t>
  </si>
  <si>
    <t xml:space="preserve"> Rain fed                         </t>
  </si>
  <si>
    <t xml:space="preserve">  Rain fall guaranteed      </t>
  </si>
  <si>
    <t>غلة</t>
  </si>
  <si>
    <t>انتاج</t>
  </si>
  <si>
    <t>تبن الحنطة</t>
  </si>
  <si>
    <t>محصودة</t>
  </si>
  <si>
    <t>متضرر</t>
  </si>
  <si>
    <t>اجمالي</t>
  </si>
  <si>
    <t>غلة اجمالي</t>
  </si>
  <si>
    <t>غلة محصودة</t>
  </si>
  <si>
    <t>مجموع منتخب مع ال access مضمون</t>
  </si>
  <si>
    <t>مجموع منتخب مع ال access شبه مضمون</t>
  </si>
  <si>
    <t>مجموع منتخب مع ال access غير مضمون</t>
  </si>
  <si>
    <t xml:space="preserve">مجموع الديم </t>
  </si>
  <si>
    <t>مساحة محصودة</t>
  </si>
  <si>
    <t xml:space="preserve">      الإنتاج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</si>
</sst>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.4"/>
      <color theme="1"/>
      <name val="Arial"/>
      <family val="2"/>
    </font>
    <font>
      <b/>
      <sz val="9.3000000000000007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9.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7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0" fillId="0" borderId="0" xfId="0" applyBorder="1"/>
    <xf numFmtId="0" fontId="6" fillId="0" borderId="0" xfId="0" applyFont="1" applyAlignment="1">
      <alignment vertical="center" readingOrder="2"/>
    </xf>
    <xf numFmtId="0" fontId="4" fillId="0" borderId="1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/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Fill="1" applyBorder="1" applyAlignment="1">
      <alignment vertical="center"/>
    </xf>
    <xf numFmtId="0" fontId="9" fillId="0" borderId="0" xfId="0" applyFont="1"/>
    <xf numFmtId="1" fontId="0" fillId="0" borderId="0" xfId="0" applyNumberFormat="1"/>
    <xf numFmtId="0" fontId="4" fillId="0" borderId="0" xfId="0" applyFont="1" applyBorder="1" applyAlignment="1">
      <alignment vertical="center" readingOrder="2"/>
    </xf>
    <xf numFmtId="0" fontId="3" fillId="0" borderId="0" xfId="0" applyFont="1"/>
    <xf numFmtId="0" fontId="3" fillId="0" borderId="0" xfId="0" applyFont="1" applyBorder="1" applyAlignment="1">
      <alignment vertical="center" readingOrder="2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right" wrapText="1" readingOrder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wrapText="1" readingOrder="1"/>
    </xf>
    <xf numFmtId="164" fontId="3" fillId="0" borderId="0" xfId="0" applyNumberFormat="1" applyFont="1" applyFill="1" applyBorder="1" applyAlignment="1">
      <alignment wrapText="1" readingOrder="1"/>
    </xf>
    <xf numFmtId="0" fontId="3" fillId="0" borderId="14" xfId="0" applyFont="1" applyBorder="1" applyAlignment="1">
      <alignment vertical="center" readingOrder="2"/>
    </xf>
    <xf numFmtId="164" fontId="3" fillId="0" borderId="12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64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vertical="center"/>
    </xf>
    <xf numFmtId="0" fontId="8" fillId="0" borderId="0" xfId="0" applyFont="1" applyAlignment="1">
      <alignment readingOrder="2"/>
    </xf>
    <xf numFmtId="0" fontId="8" fillId="0" borderId="0" xfId="0" applyFont="1" applyAlignment="1">
      <alignment vertical="center" readingOrder="2"/>
    </xf>
    <xf numFmtId="0" fontId="13" fillId="0" borderId="0" xfId="0" applyFont="1" applyBorder="1" applyAlignment="1">
      <alignment vertical="center" readingOrder="2"/>
    </xf>
    <xf numFmtId="0" fontId="0" fillId="2" borderId="0" xfId="0" applyFill="1"/>
    <xf numFmtId="0" fontId="0" fillId="2" borderId="0" xfId="0" applyFill="1" applyAlignment="1">
      <alignment wrapText="1"/>
    </xf>
    <xf numFmtId="0" fontId="3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/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horizontal="right" vertical="center"/>
    </xf>
    <xf numFmtId="3" fontId="3" fillId="2" borderId="12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 wrapText="1" readingOrder="2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right" vertical="center"/>
    </xf>
    <xf numFmtId="3" fontId="15" fillId="0" borderId="12" xfId="0" applyNumberFormat="1" applyFont="1" applyFill="1" applyBorder="1" applyAlignment="1">
      <alignment vertical="center"/>
    </xf>
    <xf numFmtId="164" fontId="15" fillId="0" borderId="12" xfId="0" applyNumberFormat="1" applyFont="1" applyFill="1" applyBorder="1" applyAlignment="1">
      <alignment horizontal="right" vertical="center"/>
    </xf>
    <xf numFmtId="164" fontId="15" fillId="0" borderId="12" xfId="0" applyNumberFormat="1" applyFont="1" applyBorder="1" applyAlignment="1">
      <alignment horizontal="right" vertical="center"/>
    </xf>
    <xf numFmtId="3" fontId="15" fillId="0" borderId="12" xfId="0" applyNumberFormat="1" applyFont="1" applyFill="1" applyBorder="1" applyAlignment="1">
      <alignment horizontal="right" vertical="center"/>
    </xf>
    <xf numFmtId="0" fontId="15" fillId="0" borderId="12" xfId="0" applyFont="1" applyBorder="1" applyAlignment="1">
      <alignment horizontal="right" vertical="center"/>
    </xf>
    <xf numFmtId="3" fontId="15" fillId="0" borderId="12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4" fontId="15" fillId="0" borderId="10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15" fillId="0" borderId="1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 readingOrder="2"/>
    </xf>
    <xf numFmtId="0" fontId="15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7" fillId="0" borderId="0" xfId="0" applyFont="1" applyBorder="1"/>
    <xf numFmtId="3" fontId="15" fillId="0" borderId="12" xfId="0" applyNumberFormat="1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left"/>
    </xf>
    <xf numFmtId="0" fontId="2" fillId="0" borderId="0" xfId="0" applyFont="1" applyBorder="1" applyAlignment="1">
      <alignment horizontal="right" vertical="center" readingOrder="2"/>
    </xf>
    <xf numFmtId="0" fontId="2" fillId="0" borderId="0" xfId="0" applyFont="1" applyBorder="1" applyAlignment="1">
      <alignment vertical="center" readingOrder="2"/>
    </xf>
    <xf numFmtId="0" fontId="2" fillId="0" borderId="0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7" fillId="0" borderId="13" xfId="0" applyFont="1" applyBorder="1"/>
    <xf numFmtId="0" fontId="7" fillId="0" borderId="13" xfId="0" applyFont="1" applyBorder="1" applyAlignment="1">
      <alignment horizontal="right"/>
    </xf>
    <xf numFmtId="3" fontId="15" fillId="0" borderId="2" xfId="0" applyNumberFormat="1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164" fontId="15" fillId="0" borderId="1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15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right" vertical="center" wrapText="1" readingOrder="1"/>
    </xf>
    <xf numFmtId="0" fontId="15" fillId="0" borderId="12" xfId="0" applyFont="1" applyFill="1" applyBorder="1" applyAlignment="1">
      <alignment horizontal="right" wrapText="1" readingOrder="1"/>
    </xf>
    <xf numFmtId="0" fontId="15" fillId="0" borderId="7" xfId="0" applyFont="1" applyFill="1" applyBorder="1" applyAlignment="1">
      <alignment horizontal="right" wrapText="1" readingOrder="1"/>
    </xf>
    <xf numFmtId="0" fontId="15" fillId="0" borderId="1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center" wrapText="1" readingOrder="1"/>
    </xf>
    <xf numFmtId="0" fontId="16" fillId="0" borderId="0" xfId="0" applyFont="1" applyAlignment="1">
      <alignment wrapText="1" readingOrder="1"/>
    </xf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21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 readingOrder="2"/>
    </xf>
    <xf numFmtId="0" fontId="0" fillId="0" borderId="0" xfId="0" applyAlignment="1">
      <alignment horizontal="left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Border="1" applyAlignment="1">
      <alignment horizontal="center" wrapText="1" readingOrder="2"/>
    </xf>
    <xf numFmtId="0" fontId="3" fillId="0" borderId="0" xfId="0" applyFont="1" applyAlignment="1">
      <alignment horizontal="center"/>
    </xf>
    <xf numFmtId="164" fontId="15" fillId="0" borderId="12" xfId="0" applyNumberFormat="1" applyFont="1" applyFill="1" applyBorder="1" applyAlignment="1">
      <alignment vertical="center" wrapText="1" readingOrder="1"/>
    </xf>
    <xf numFmtId="3" fontId="15" fillId="0" borderId="12" xfId="0" applyNumberFormat="1" applyFont="1" applyFill="1" applyBorder="1" applyAlignment="1">
      <alignment vertical="center" wrapText="1" readingOrder="1"/>
    </xf>
    <xf numFmtId="164" fontId="15" fillId="0" borderId="12" xfId="0" applyNumberFormat="1" applyFont="1" applyFill="1" applyBorder="1" applyAlignment="1">
      <alignment horizontal="left" vertical="center" wrapText="1" readingOrder="1"/>
    </xf>
    <xf numFmtId="0" fontId="15" fillId="0" borderId="12" xfId="0" applyFont="1" applyFill="1" applyBorder="1" applyAlignment="1">
      <alignment vertical="center" wrapText="1" readingOrder="1"/>
    </xf>
    <xf numFmtId="165" fontId="15" fillId="0" borderId="12" xfId="0" applyNumberFormat="1" applyFont="1" applyFill="1" applyBorder="1" applyAlignment="1">
      <alignment vertical="center" wrapText="1" readingOrder="1"/>
    </xf>
    <xf numFmtId="0" fontId="0" fillId="0" borderId="12" xfId="0" applyBorder="1"/>
    <xf numFmtId="0" fontId="15" fillId="0" borderId="10" xfId="0" applyFont="1" applyBorder="1" applyAlignment="1">
      <alignment horizontal="center" vertical="center" wrapText="1"/>
    </xf>
    <xf numFmtId="164" fontId="15" fillId="2" borderId="12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vertical="center" readingOrder="2"/>
    </xf>
    <xf numFmtId="0" fontId="5" fillId="0" borderId="12" xfId="0" applyFont="1" applyBorder="1"/>
    <xf numFmtId="0" fontId="5" fillId="3" borderId="12" xfId="0" applyFont="1" applyFill="1" applyBorder="1"/>
    <xf numFmtId="164" fontId="5" fillId="0" borderId="12" xfId="0" applyNumberFormat="1" applyFont="1" applyBorder="1"/>
    <xf numFmtId="165" fontId="15" fillId="0" borderId="12" xfId="0" applyNumberFormat="1" applyFont="1" applyBorder="1" applyAlignment="1">
      <alignment horizontal="right" vertical="center"/>
    </xf>
    <xf numFmtId="0" fontId="5" fillId="2" borderId="0" xfId="0" applyFont="1" applyFill="1"/>
    <xf numFmtId="3" fontId="15" fillId="2" borderId="12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readingOrder="2"/>
    </xf>
    <xf numFmtId="0" fontId="13" fillId="0" borderId="0" xfId="0" applyFont="1" applyBorder="1" applyAlignment="1">
      <alignment horizontal="right" vertical="center" wrapText="1" readingOrder="2"/>
    </xf>
    <xf numFmtId="0" fontId="3" fillId="0" borderId="6" xfId="0" applyFont="1" applyBorder="1" applyAlignment="1">
      <alignment horizontal="center" vertical="top" wrapText="1" readingOrder="2"/>
    </xf>
    <xf numFmtId="0" fontId="3" fillId="0" borderId="9" xfId="0" applyFont="1" applyBorder="1" applyAlignment="1">
      <alignment horizontal="center" vertical="top" wrapText="1" readingOrder="2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 readingOrder="2"/>
    </xf>
    <xf numFmtId="0" fontId="3" fillId="0" borderId="0" xfId="0" applyFont="1" applyBorder="1" applyAlignment="1">
      <alignment horizontal="right" vertical="center" readingOrder="2"/>
    </xf>
    <xf numFmtId="0" fontId="4" fillId="0" borderId="14" xfId="0" applyFont="1" applyBorder="1" applyAlignment="1">
      <alignment horizontal="right" vertical="center" readingOrder="2"/>
    </xf>
    <xf numFmtId="0" fontId="18" fillId="0" borderId="1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 vertical="center" wrapText="1" readingOrder="2"/>
    </xf>
    <xf numFmtId="0" fontId="3" fillId="0" borderId="14" xfId="0" applyFont="1" applyBorder="1" applyAlignment="1">
      <alignment horizontal="right" vertical="center" readingOrder="2"/>
    </xf>
    <xf numFmtId="0" fontId="1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vertical="center" wrapText="1" readingOrder="2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1" fillId="0" borderId="0" xfId="0" applyFont="1" applyAlignment="1">
      <alignment horizontal="right" wrapText="1" readingOrder="2"/>
    </xf>
    <xf numFmtId="0" fontId="17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4" borderId="0" xfId="0" applyFill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66185476815402E-2"/>
          <c:y val="2.9321421450695693E-2"/>
          <c:w val="0.7930964566929134"/>
          <c:h val="0.8743342790351194"/>
        </c:manualLayout>
      </c:layout>
      <c:lineChart>
        <c:grouping val="standard"/>
        <c:varyColors val="0"/>
        <c:ser>
          <c:idx val="0"/>
          <c:order val="0"/>
          <c:tx>
            <c:v>الحنطة</c:v>
          </c:tx>
          <c:marker>
            <c:symbol val="none"/>
          </c:marker>
          <c:dLbls>
            <c:dLbl>
              <c:idx val="4"/>
              <c:layout>
                <c:manualLayout>
                  <c:x val="-7.3179656055616538E-3"/>
                  <c:y val="4.6583850931676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9-4D04-BB79-BFA619EE9BA6}"/>
                </c:ext>
              </c:extLst>
            </c:dLbl>
            <c:dLbl>
              <c:idx val="5"/>
              <c:layout>
                <c:manualLayout>
                  <c:x val="-2.4393218685205514E-3"/>
                  <c:y val="-5.1759834368530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9-4D04-BB79-BFA619EE9B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'جدول 1'!$B$7:$B$12</c:f>
              <c:strCache>
                <c:ptCount val="6"/>
                <c:pt idx="0">
                  <c:v>*2018</c:v>
                </c:pt>
                <c:pt idx="1">
                  <c:v>**2019</c:v>
                </c:pt>
                <c:pt idx="2">
                  <c:v>**2020</c:v>
                </c:pt>
                <c:pt idx="3">
                  <c:v>**2021</c:v>
                </c:pt>
                <c:pt idx="4">
                  <c:v>**2022</c:v>
                </c:pt>
                <c:pt idx="5">
                  <c:v>**2023</c:v>
                </c:pt>
              </c:strCache>
            </c:strRef>
          </c:cat>
          <c:val>
            <c:numRef>
              <c:f>'جدول 1'!$C$7:$C$12</c:f>
              <c:numCache>
                <c:formatCode>#,##0</c:formatCode>
                <c:ptCount val="6"/>
                <c:pt idx="0">
                  <c:v>3154</c:v>
                </c:pt>
                <c:pt idx="1">
                  <c:v>6331</c:v>
                </c:pt>
                <c:pt idx="2">
                  <c:v>8574</c:v>
                </c:pt>
                <c:pt idx="3">
                  <c:v>9464</c:v>
                </c:pt>
                <c:pt idx="4">
                  <c:v>7487</c:v>
                </c:pt>
                <c:pt idx="5">
                  <c:v>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3-4017-BB1B-A286D764614D}"/>
            </c:ext>
          </c:extLst>
        </c:ser>
        <c:ser>
          <c:idx val="1"/>
          <c:order val="1"/>
          <c:tx>
            <c:v>الشعير</c:v>
          </c:tx>
          <c:marker>
            <c:symbol val="none"/>
          </c:marker>
          <c:dLbls>
            <c:dLbl>
              <c:idx val="4"/>
              <c:layout>
                <c:manualLayout>
                  <c:x val="-9.7572874740822057E-3"/>
                  <c:y val="4.6583850931676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9-4D04-BB79-BFA619EE9B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'جدول 1'!$B$7:$B$12</c:f>
              <c:strCache>
                <c:ptCount val="6"/>
                <c:pt idx="0">
                  <c:v>*2018</c:v>
                </c:pt>
                <c:pt idx="1">
                  <c:v>**2019</c:v>
                </c:pt>
                <c:pt idx="2">
                  <c:v>**2020</c:v>
                </c:pt>
                <c:pt idx="3">
                  <c:v>**2021</c:v>
                </c:pt>
                <c:pt idx="4">
                  <c:v>**2022</c:v>
                </c:pt>
                <c:pt idx="5">
                  <c:v>**2023</c:v>
                </c:pt>
              </c:strCache>
            </c:strRef>
          </c:cat>
          <c:val>
            <c:numRef>
              <c:f>'جدول 1'!$E$7:$E$12</c:f>
              <c:numCache>
                <c:formatCode>#,##0</c:formatCode>
                <c:ptCount val="6"/>
                <c:pt idx="0">
                  <c:v>601</c:v>
                </c:pt>
                <c:pt idx="1">
                  <c:v>3721</c:v>
                </c:pt>
                <c:pt idx="2">
                  <c:v>4528</c:v>
                </c:pt>
                <c:pt idx="3">
                  <c:v>3092</c:v>
                </c:pt>
                <c:pt idx="4">
                  <c:v>2309</c:v>
                </c:pt>
                <c:pt idx="5">
                  <c:v>2344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D-459D-9DBC-598F2CF08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650432"/>
        <c:axId val="166501696"/>
      </c:lineChart>
      <c:catAx>
        <c:axId val="1976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501696"/>
        <c:crosses val="autoZero"/>
        <c:auto val="1"/>
        <c:lblAlgn val="ctr"/>
        <c:lblOffset val="100"/>
        <c:noMultiLvlLbl val="0"/>
      </c:catAx>
      <c:valAx>
        <c:axId val="1665016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7650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581662241292233"/>
          <c:y val="0.13924099959632066"/>
          <c:w val="0.13806196837908982"/>
          <c:h val="0.205196088592801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95145693346379E-2"/>
          <c:y val="2.6990553306342781E-2"/>
          <c:w val="0.82972903336166492"/>
          <c:h val="0.88522724133167563"/>
        </c:manualLayout>
      </c:layout>
      <c:lineChart>
        <c:grouping val="standard"/>
        <c:varyColors val="0"/>
        <c:ser>
          <c:idx val="0"/>
          <c:order val="0"/>
          <c:tx>
            <c:v>الحنطة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'جدول 1'!$B$13:$B$18</c:f>
              <c:strCache>
                <c:ptCount val="6"/>
                <c:pt idx="0">
                  <c:v>*2018</c:v>
                </c:pt>
                <c:pt idx="1">
                  <c:v>**2019</c:v>
                </c:pt>
                <c:pt idx="2">
                  <c:v>**2020</c:v>
                </c:pt>
                <c:pt idx="3">
                  <c:v>**2021</c:v>
                </c:pt>
                <c:pt idx="4">
                  <c:v>**2022</c:v>
                </c:pt>
                <c:pt idx="5">
                  <c:v>**2023</c:v>
                </c:pt>
              </c:strCache>
            </c:strRef>
          </c:cat>
          <c:val>
            <c:numRef>
              <c:f>'جدول 1'!$C$13:$C$18</c:f>
              <c:numCache>
                <c:formatCode>#,##0</c:formatCode>
                <c:ptCount val="6"/>
                <c:pt idx="0">
                  <c:v>2178</c:v>
                </c:pt>
                <c:pt idx="1">
                  <c:v>4343</c:v>
                </c:pt>
                <c:pt idx="2">
                  <c:v>6238</c:v>
                </c:pt>
                <c:pt idx="3">
                  <c:v>4234</c:v>
                </c:pt>
                <c:pt idx="4">
                  <c:v>2765</c:v>
                </c:pt>
                <c:pt idx="5">
                  <c:v>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F-420D-AA0B-1187DC5DE3D4}"/>
            </c:ext>
          </c:extLst>
        </c:ser>
        <c:ser>
          <c:idx val="1"/>
          <c:order val="1"/>
          <c:tx>
            <c:v>الشعير</c:v>
          </c:tx>
          <c:marker>
            <c:symbol val="none"/>
          </c:marker>
          <c:dLbls>
            <c:dLbl>
              <c:idx val="1"/>
              <c:layout>
                <c:manualLayout>
                  <c:x val="-2.3998084688296498E-3"/>
                  <c:y val="-5.5187637969095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CB-4CF4-AE75-D1BF3DC68E3A}"/>
                </c:ext>
              </c:extLst>
            </c:dLbl>
            <c:dLbl>
              <c:idx val="3"/>
              <c:layout>
                <c:manualLayout>
                  <c:x val="-2.399808468829606E-3"/>
                  <c:y val="-4.9668874172185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CB-4CF4-AE75-D1BF3DC68E3A}"/>
                </c:ext>
              </c:extLst>
            </c:dLbl>
            <c:dLbl>
              <c:idx val="4"/>
              <c:layout>
                <c:manualLayout>
                  <c:x val="-1.1999042344148029E-2"/>
                  <c:y val="-5.518763796909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CB-4CF4-AE75-D1BF3DC68E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'جدول 1'!$B$13:$B$18</c:f>
              <c:strCache>
                <c:ptCount val="6"/>
                <c:pt idx="0">
                  <c:v>*2018</c:v>
                </c:pt>
                <c:pt idx="1">
                  <c:v>**2019</c:v>
                </c:pt>
                <c:pt idx="2">
                  <c:v>**2020</c:v>
                </c:pt>
                <c:pt idx="3">
                  <c:v>**2021</c:v>
                </c:pt>
                <c:pt idx="4">
                  <c:v>**2022</c:v>
                </c:pt>
                <c:pt idx="5">
                  <c:v>**2023</c:v>
                </c:pt>
              </c:strCache>
            </c:strRef>
          </c:cat>
          <c:val>
            <c:numRef>
              <c:f>'جدول 1'!$E$13:$E$18</c:f>
              <c:numCache>
                <c:formatCode>#,##0</c:formatCode>
                <c:ptCount val="6"/>
                <c:pt idx="0">
                  <c:v>191</c:v>
                </c:pt>
                <c:pt idx="1">
                  <c:v>1518</c:v>
                </c:pt>
                <c:pt idx="2">
                  <c:v>1756</c:v>
                </c:pt>
                <c:pt idx="3">
                  <c:v>267</c:v>
                </c:pt>
                <c:pt idx="4" formatCode="#,##0.0">
                  <c:v>144.5</c:v>
                </c:pt>
                <c:pt idx="5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332-489F-BDE8-64E96033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09120"/>
        <c:axId val="197043904"/>
      </c:lineChart>
      <c:catAx>
        <c:axId val="1975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043904"/>
        <c:crosses val="autoZero"/>
        <c:auto val="1"/>
        <c:lblAlgn val="ctr"/>
        <c:lblOffset val="100"/>
        <c:noMultiLvlLbl val="0"/>
      </c:catAx>
      <c:valAx>
        <c:axId val="197043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750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64425167621105"/>
          <c:y val="0.12708257621643448"/>
          <c:w val="0.13993396558523488"/>
          <c:h val="0.2259656918405459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095145693346379E-2"/>
          <c:y val="2.6990553306342781E-2"/>
          <c:w val="0.82972903336166492"/>
          <c:h val="0.88522724133167563"/>
        </c:manualLayout>
      </c:layout>
      <c:lineChart>
        <c:grouping val="standard"/>
        <c:varyColors val="0"/>
        <c:ser>
          <c:idx val="0"/>
          <c:order val="0"/>
          <c:tx>
            <c:v>الحنطة</c:v>
          </c:tx>
          <c:marker>
            <c:symbol val="none"/>
          </c:marker>
          <c:dLbls>
            <c:dLbl>
              <c:idx val="0"/>
              <c:layout>
                <c:manualLayout>
                  <c:x val="-9.5374344301382922E-3"/>
                  <c:y val="-4.2857142857142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C9-4367-95B4-9A8035122B9D}"/>
                </c:ext>
              </c:extLst>
            </c:dLbl>
            <c:dLbl>
              <c:idx val="1"/>
              <c:layout>
                <c:manualLayout>
                  <c:x val="-1.4306151645207483E-2"/>
                  <c:y val="-4.761904761904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C9-4367-95B4-9A8035122B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'جدول 1'!$B$19:$B$24</c:f>
              <c:strCache>
                <c:ptCount val="6"/>
                <c:pt idx="0">
                  <c:v>*2018</c:v>
                </c:pt>
                <c:pt idx="1">
                  <c:v>**2019</c:v>
                </c:pt>
                <c:pt idx="2">
                  <c:v>**2020</c:v>
                </c:pt>
                <c:pt idx="3">
                  <c:v>**2021</c:v>
                </c:pt>
                <c:pt idx="4">
                  <c:v>**2022</c:v>
                </c:pt>
                <c:pt idx="5">
                  <c:v>**2023</c:v>
                </c:pt>
              </c:strCache>
            </c:strRef>
          </c:cat>
          <c:val>
            <c:numRef>
              <c:f>'جدول 1'!$C$19:$C$24</c:f>
              <c:numCache>
                <c:formatCode>0.0</c:formatCode>
                <c:ptCount val="6"/>
                <c:pt idx="0">
                  <c:v>690.5</c:v>
                </c:pt>
                <c:pt idx="1">
                  <c:v>686.1</c:v>
                </c:pt>
                <c:pt idx="2">
                  <c:v>727.6</c:v>
                </c:pt>
                <c:pt idx="3">
                  <c:v>447.3</c:v>
                </c:pt>
                <c:pt idx="4" formatCode="#,##0.0">
                  <c:v>369.3</c:v>
                </c:pt>
                <c:pt idx="5" formatCode="#,##0.0">
                  <c:v>504.5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B5-4968-8A82-22F189E12DBD}"/>
            </c:ext>
          </c:extLst>
        </c:ser>
        <c:ser>
          <c:idx val="2"/>
          <c:order val="1"/>
          <c:tx>
            <c:v>الشعير</c:v>
          </c:tx>
          <c:marker>
            <c:symbol val="none"/>
          </c:marker>
          <c:dLbls>
            <c:dLbl>
              <c:idx val="1"/>
              <c:layout>
                <c:manualLayout>
                  <c:x val="-2.3843586075346168E-3"/>
                  <c:y val="-2.3809523809523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C9-4367-95B4-9A8035122B9D}"/>
                </c:ext>
              </c:extLst>
            </c:dLbl>
            <c:dLbl>
              <c:idx val="3"/>
              <c:layout>
                <c:manualLayout>
                  <c:x val="-9.5374344301382922E-3"/>
                  <c:y val="3.809523809523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C9-4367-95B4-9A8035122B9D}"/>
                </c:ext>
              </c:extLst>
            </c:dLbl>
            <c:dLbl>
              <c:idx val="4"/>
              <c:layout>
                <c:manualLayout>
                  <c:x val="-7.1530758226037196E-3"/>
                  <c:y val="3.809523809523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C9-4367-95B4-9A8035122B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'جدول 1'!$B$19:$B$24</c:f>
              <c:strCache>
                <c:ptCount val="6"/>
                <c:pt idx="0">
                  <c:v>*2018</c:v>
                </c:pt>
                <c:pt idx="1">
                  <c:v>**2019</c:v>
                </c:pt>
                <c:pt idx="2">
                  <c:v>**2020</c:v>
                </c:pt>
                <c:pt idx="3">
                  <c:v>**2021</c:v>
                </c:pt>
                <c:pt idx="4">
                  <c:v>**2022</c:v>
                </c:pt>
                <c:pt idx="5">
                  <c:v>**2023</c:v>
                </c:pt>
              </c:strCache>
            </c:strRef>
          </c:cat>
          <c:val>
            <c:numRef>
              <c:f>'جدول 1'!$E$19:$E$24</c:f>
              <c:numCache>
                <c:formatCode>0.0</c:formatCode>
                <c:ptCount val="6"/>
                <c:pt idx="0" formatCode="General">
                  <c:v>317.10000000000002</c:v>
                </c:pt>
                <c:pt idx="1">
                  <c:v>408.1</c:v>
                </c:pt>
                <c:pt idx="2">
                  <c:v>387.8</c:v>
                </c:pt>
                <c:pt idx="3">
                  <c:v>86.2</c:v>
                </c:pt>
                <c:pt idx="4" formatCode="#,##0.0">
                  <c:v>62.6</c:v>
                </c:pt>
                <c:pt idx="5" formatCode="#,##0.0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D-4711-8ECE-51190ED4F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7509120"/>
        <c:axId val="197043904"/>
      </c:lineChart>
      <c:catAx>
        <c:axId val="19750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043904"/>
        <c:crosses val="autoZero"/>
        <c:auto val="1"/>
        <c:lblAlgn val="ctr"/>
        <c:lblOffset val="100"/>
        <c:noMultiLvlLbl val="0"/>
      </c:catAx>
      <c:valAx>
        <c:axId val="1970439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9750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64425167621105"/>
          <c:y val="0.12708257621643448"/>
          <c:w val="0.11296653629758731"/>
          <c:h val="0.1909747025232613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4</xdr:row>
      <xdr:rowOff>30480</xdr:rowOff>
    </xdr:from>
    <xdr:to>
      <xdr:col>9</xdr:col>
      <xdr:colOff>28575</xdr:colOff>
      <xdr:row>17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424815</xdr:colOff>
      <xdr:row>22</xdr:row>
      <xdr:rowOff>15240</xdr:rowOff>
    </xdr:from>
    <xdr:to>
      <xdr:col>9</xdr:col>
      <xdr:colOff>24764</xdr:colOff>
      <xdr:row>34</xdr:row>
      <xdr:rowOff>121920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365760</xdr:colOff>
      <xdr:row>40</xdr:row>
      <xdr:rowOff>38100</xdr:rowOff>
    </xdr:from>
    <xdr:to>
      <xdr:col>9</xdr:col>
      <xdr:colOff>0</xdr:colOff>
      <xdr:row>54</xdr:row>
      <xdr:rowOff>129540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147320</xdr:rowOff>
    </xdr:from>
    <xdr:to>
      <xdr:col>10</xdr:col>
      <xdr:colOff>480060</xdr:colOff>
      <xdr:row>46</xdr:row>
      <xdr:rowOff>99060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110340" y="147320"/>
          <a:ext cx="6484620" cy="8364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38100</xdr:rowOff>
    </xdr:from>
    <xdr:to>
      <xdr:col>10</xdr:col>
      <xdr:colOff>480060</xdr:colOff>
      <xdr:row>46</xdr:row>
      <xdr:rowOff>121920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110340" y="38100"/>
          <a:ext cx="6484620" cy="849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472440</xdr:colOff>
      <xdr:row>46</xdr:row>
      <xdr:rowOff>121920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117960" y="0"/>
          <a:ext cx="6568440" cy="853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10</xdr:col>
      <xdr:colOff>297180</xdr:colOff>
      <xdr:row>46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293220" y="83820"/>
          <a:ext cx="6393180" cy="84810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68579</xdr:colOff>
      <xdr:row>0</xdr:row>
      <xdr:rowOff>0</xdr:rowOff>
    </xdr:from>
    <xdr:to>
      <xdr:col>10</xdr:col>
      <xdr:colOff>358139</xdr:colOff>
      <xdr:row>48</xdr:row>
      <xdr:rowOff>83820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232261" y="0"/>
          <a:ext cx="6385560" cy="88620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350520</xdr:colOff>
      <xdr:row>45</xdr:row>
      <xdr:rowOff>160020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239880" y="0"/>
          <a:ext cx="6446520" cy="838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rightToLeft="1" tabSelected="1" topLeftCell="A4" workbookViewId="0">
      <selection activeCell="I17" sqref="I17"/>
    </sheetView>
  </sheetViews>
  <sheetFormatPr defaultRowHeight="14.4" x14ac:dyDescent="0.3"/>
  <cols>
    <col min="1" max="1" width="12.109375" customWidth="1"/>
    <col min="2" max="2" width="9.6640625" customWidth="1"/>
    <col min="3" max="3" width="10.109375" customWidth="1"/>
    <col min="4" max="4" width="11.109375" customWidth="1"/>
    <col min="5" max="5" width="10.33203125" customWidth="1"/>
    <col min="6" max="6" width="9.6640625" customWidth="1"/>
    <col min="7" max="7" width="16.6640625" customWidth="1"/>
  </cols>
  <sheetData>
    <row r="1" spans="1:14" ht="33" customHeight="1" x14ac:dyDescent="0.3">
      <c r="A1" s="212" t="s">
        <v>158</v>
      </c>
      <c r="B1" s="212"/>
      <c r="C1" s="212"/>
      <c r="D1" s="212"/>
      <c r="E1" s="212"/>
      <c r="F1" s="212"/>
      <c r="G1" s="212"/>
    </row>
    <row r="2" spans="1:14" ht="32.25" customHeight="1" x14ac:dyDescent="0.3">
      <c r="A2" s="213" t="s">
        <v>159</v>
      </c>
      <c r="B2" s="213"/>
      <c r="C2" s="213"/>
      <c r="D2" s="213"/>
      <c r="E2" s="213"/>
      <c r="F2" s="213"/>
      <c r="G2" s="213"/>
    </row>
    <row r="3" spans="1:14" ht="21" customHeight="1" x14ac:dyDescent="0.3">
      <c r="A3" s="224" t="s">
        <v>0</v>
      </c>
      <c r="B3" s="224"/>
      <c r="C3" s="1"/>
      <c r="D3" s="1"/>
      <c r="E3" s="1"/>
      <c r="F3" s="1"/>
      <c r="G3" s="87" t="s">
        <v>1</v>
      </c>
    </row>
    <row r="4" spans="1:14" ht="15.75" customHeight="1" x14ac:dyDescent="0.3">
      <c r="A4" s="214" t="s">
        <v>2</v>
      </c>
      <c r="B4" s="222" t="s">
        <v>108</v>
      </c>
      <c r="C4" s="220" t="s">
        <v>3</v>
      </c>
      <c r="D4" s="221"/>
      <c r="E4" s="221"/>
      <c r="F4" s="214"/>
      <c r="G4" s="217" t="s">
        <v>4</v>
      </c>
    </row>
    <row r="5" spans="1:14" ht="15" customHeight="1" x14ac:dyDescent="0.3">
      <c r="A5" s="215"/>
      <c r="B5" s="223"/>
      <c r="C5" s="146" t="s">
        <v>5</v>
      </c>
      <c r="D5" s="222" t="s">
        <v>77</v>
      </c>
      <c r="E5" s="126" t="s">
        <v>6</v>
      </c>
      <c r="F5" s="222" t="s">
        <v>78</v>
      </c>
      <c r="G5" s="218"/>
    </row>
    <row r="6" spans="1:14" ht="18" customHeight="1" x14ac:dyDescent="0.3">
      <c r="A6" s="216"/>
      <c r="B6" s="129" t="s">
        <v>110</v>
      </c>
      <c r="C6" s="86" t="s">
        <v>7</v>
      </c>
      <c r="D6" s="223"/>
      <c r="E6" s="125" t="s">
        <v>28</v>
      </c>
      <c r="F6" s="223"/>
      <c r="G6" s="219"/>
    </row>
    <row r="7" spans="1:14" ht="15" customHeight="1" x14ac:dyDescent="0.3">
      <c r="A7" s="202" t="s">
        <v>114</v>
      </c>
      <c r="B7" s="157" t="s">
        <v>116</v>
      </c>
      <c r="C7" s="78">
        <v>3154</v>
      </c>
      <c r="D7" s="81">
        <v>-25.2</v>
      </c>
      <c r="E7" s="79">
        <v>601</v>
      </c>
      <c r="F7" s="80">
        <v>-26.7</v>
      </c>
      <c r="G7" s="205" t="s">
        <v>152</v>
      </c>
    </row>
    <row r="8" spans="1:14" ht="15" customHeight="1" x14ac:dyDescent="0.3">
      <c r="A8" s="203"/>
      <c r="B8" s="156" t="s">
        <v>117</v>
      </c>
      <c r="C8" s="82">
        <v>6331</v>
      </c>
      <c r="D8" s="80">
        <f>C8/C7%-100</f>
        <v>100.7292327203551</v>
      </c>
      <c r="E8" s="79">
        <v>3721</v>
      </c>
      <c r="F8" s="179">
        <v>519</v>
      </c>
      <c r="G8" s="206"/>
    </row>
    <row r="9" spans="1:14" ht="15" customHeight="1" x14ac:dyDescent="0.3">
      <c r="A9" s="203"/>
      <c r="B9" s="156" t="s">
        <v>118</v>
      </c>
      <c r="C9" s="82">
        <v>8574</v>
      </c>
      <c r="D9" s="80">
        <f>C9/C8%-100</f>
        <v>35.428842205022903</v>
      </c>
      <c r="E9" s="79">
        <v>4528</v>
      </c>
      <c r="F9" s="179">
        <v>21.7</v>
      </c>
      <c r="G9" s="206"/>
    </row>
    <row r="10" spans="1:14" ht="15" customHeight="1" x14ac:dyDescent="0.3">
      <c r="A10" s="203"/>
      <c r="B10" s="156" t="s">
        <v>119</v>
      </c>
      <c r="C10" s="180">
        <v>9464</v>
      </c>
      <c r="D10" s="179">
        <f>C10/C9%-100</f>
        <v>10.380219267553073</v>
      </c>
      <c r="E10" s="180">
        <v>3092</v>
      </c>
      <c r="F10" s="181">
        <f>E10/E9%-100</f>
        <v>-31.71378091872792</v>
      </c>
      <c r="G10" s="206"/>
    </row>
    <row r="11" spans="1:14" ht="15" customHeight="1" x14ac:dyDescent="0.3">
      <c r="A11" s="203"/>
      <c r="B11" s="156" t="s">
        <v>120</v>
      </c>
      <c r="C11" s="180">
        <v>7487</v>
      </c>
      <c r="D11" s="80">
        <v>-20.9</v>
      </c>
      <c r="E11" s="180">
        <v>2309</v>
      </c>
      <c r="F11" s="181">
        <v>-25.3</v>
      </c>
      <c r="G11" s="206"/>
    </row>
    <row r="12" spans="1:14" ht="15" customHeight="1" x14ac:dyDescent="0.3">
      <c r="A12" s="204"/>
      <c r="B12" s="156" t="s">
        <v>157</v>
      </c>
      <c r="C12" s="180">
        <v>8420</v>
      </c>
      <c r="D12" s="179">
        <f>C12/C11*100-100</f>
        <v>12.461600106851861</v>
      </c>
      <c r="E12" s="180">
        <v>2344</v>
      </c>
      <c r="F12" s="80">
        <f>E12/E11*100-100</f>
        <v>1.515807708964914</v>
      </c>
      <c r="G12" s="207"/>
      <c r="N12" s="7"/>
    </row>
    <row r="13" spans="1:14" ht="15" customHeight="1" x14ac:dyDescent="0.3">
      <c r="A13" s="202" t="s">
        <v>137</v>
      </c>
      <c r="B13" s="157" t="s">
        <v>116</v>
      </c>
      <c r="C13" s="78">
        <v>2178</v>
      </c>
      <c r="D13" s="80">
        <v>-26.8</v>
      </c>
      <c r="E13" s="84">
        <v>191</v>
      </c>
      <c r="F13" s="80">
        <v>-37.1</v>
      </c>
      <c r="G13" s="205" t="s">
        <v>153</v>
      </c>
      <c r="I13" s="32"/>
      <c r="N13" s="7"/>
    </row>
    <row r="14" spans="1:14" ht="15" customHeight="1" x14ac:dyDescent="0.3">
      <c r="A14" s="203"/>
      <c r="B14" s="156" t="s">
        <v>117</v>
      </c>
      <c r="C14" s="78">
        <v>4343</v>
      </c>
      <c r="D14" s="179">
        <v>99.4</v>
      </c>
      <c r="E14" s="84">
        <v>1518</v>
      </c>
      <c r="F14" s="80">
        <v>696.5</v>
      </c>
      <c r="G14" s="206"/>
      <c r="I14" s="7"/>
      <c r="N14" s="7"/>
    </row>
    <row r="15" spans="1:14" ht="15" customHeight="1" x14ac:dyDescent="0.3">
      <c r="A15" s="203"/>
      <c r="B15" s="156" t="s">
        <v>118</v>
      </c>
      <c r="C15" s="78">
        <v>6238</v>
      </c>
      <c r="D15" s="80">
        <v>43.6</v>
      </c>
      <c r="E15" s="84">
        <v>1756</v>
      </c>
      <c r="F15" s="81">
        <v>15.7</v>
      </c>
      <c r="G15" s="206"/>
      <c r="I15" s="7"/>
      <c r="N15" s="7"/>
    </row>
    <row r="16" spans="1:14" ht="15" customHeight="1" x14ac:dyDescent="0.3">
      <c r="A16" s="203"/>
      <c r="B16" s="156" t="s">
        <v>119</v>
      </c>
      <c r="C16" s="78">
        <v>4234</v>
      </c>
      <c r="D16" s="179">
        <f>C16/C15%-100</f>
        <v>-32.125681308111581</v>
      </c>
      <c r="E16" s="78">
        <v>267</v>
      </c>
      <c r="F16" s="81">
        <f>E16/E15%-100</f>
        <v>-84.794988610478356</v>
      </c>
      <c r="G16" s="206"/>
      <c r="I16" s="7"/>
      <c r="N16" s="7"/>
    </row>
    <row r="17" spans="1:14" ht="15" customHeight="1" x14ac:dyDescent="0.3">
      <c r="A17" s="203"/>
      <c r="B17" s="156" t="s">
        <v>120</v>
      </c>
      <c r="C17" s="180">
        <v>2765</v>
      </c>
      <c r="D17" s="80">
        <v>-34.700000000000003</v>
      </c>
      <c r="E17" s="183">
        <v>144.5</v>
      </c>
      <c r="F17" s="80">
        <v>-45.8</v>
      </c>
      <c r="G17" s="206"/>
      <c r="I17" s="7"/>
      <c r="L17" s="277"/>
      <c r="N17" s="7"/>
    </row>
    <row r="18" spans="1:14" ht="15" customHeight="1" x14ac:dyDescent="0.3">
      <c r="A18" s="204"/>
      <c r="B18" s="156" t="s">
        <v>157</v>
      </c>
      <c r="C18" s="180">
        <v>4248</v>
      </c>
      <c r="D18" s="179">
        <f>C18/C17*100-100</f>
        <v>53.634719710669088</v>
      </c>
      <c r="E18" s="180">
        <v>106</v>
      </c>
      <c r="F18" s="80">
        <v>-26.7</v>
      </c>
      <c r="G18" s="207"/>
      <c r="I18" s="7"/>
      <c r="N18" s="7"/>
    </row>
    <row r="19" spans="1:14" ht="15" customHeight="1" x14ac:dyDescent="0.3">
      <c r="A19" s="200" t="s">
        <v>111</v>
      </c>
      <c r="B19" s="157" t="s">
        <v>116</v>
      </c>
      <c r="C19" s="179">
        <v>690.5</v>
      </c>
      <c r="D19" s="80">
        <v>-2.1</v>
      </c>
      <c r="E19" s="182">
        <v>317.10000000000002</v>
      </c>
      <c r="F19" s="80">
        <v>-14.2</v>
      </c>
      <c r="G19" s="205" t="s">
        <v>89</v>
      </c>
      <c r="I19" s="32"/>
      <c r="N19" s="7"/>
    </row>
    <row r="20" spans="1:14" ht="15" customHeight="1" x14ac:dyDescent="0.3">
      <c r="A20" s="201"/>
      <c r="B20" s="158" t="s">
        <v>117</v>
      </c>
      <c r="C20" s="81">
        <v>686.1</v>
      </c>
      <c r="D20" s="179">
        <v>-0.6</v>
      </c>
      <c r="E20" s="85">
        <v>408.1</v>
      </c>
      <c r="F20" s="80">
        <v>28.7</v>
      </c>
      <c r="G20" s="206"/>
      <c r="I20" s="34"/>
      <c r="N20" s="7"/>
    </row>
    <row r="21" spans="1:14" ht="15" customHeight="1" x14ac:dyDescent="0.3">
      <c r="A21" s="172" t="s">
        <v>156</v>
      </c>
      <c r="B21" s="157" t="s">
        <v>118</v>
      </c>
      <c r="C21" s="81">
        <v>727.6</v>
      </c>
      <c r="D21" s="80">
        <v>6</v>
      </c>
      <c r="E21" s="85">
        <v>387.8</v>
      </c>
      <c r="F21" s="80">
        <v>-5</v>
      </c>
      <c r="G21" s="206"/>
      <c r="I21" s="34"/>
      <c r="N21" s="7"/>
    </row>
    <row r="22" spans="1:14" ht="15" customHeight="1" x14ac:dyDescent="0.3">
      <c r="A22" s="210"/>
      <c r="B22" s="157" t="s">
        <v>119</v>
      </c>
      <c r="C22" s="81">
        <v>447.3</v>
      </c>
      <c r="D22" s="179">
        <f>C22/C21%-100</f>
        <v>-38.523914238592631</v>
      </c>
      <c r="E22" s="81">
        <v>86.2</v>
      </c>
      <c r="F22" s="80">
        <f>E22/E21%-100</f>
        <v>-77.772047447137695</v>
      </c>
      <c r="G22" s="206"/>
      <c r="I22" s="34"/>
      <c r="N22" s="7"/>
    </row>
    <row r="23" spans="1:14" ht="15" customHeight="1" x14ac:dyDescent="0.3">
      <c r="A23" s="210"/>
      <c r="B23" s="156" t="s">
        <v>120</v>
      </c>
      <c r="C23" s="183">
        <v>369.3</v>
      </c>
      <c r="D23" s="80">
        <v>-17.399999999999999</v>
      </c>
      <c r="E23" s="183">
        <v>62.6</v>
      </c>
      <c r="F23" s="81">
        <v>-27.4</v>
      </c>
      <c r="G23" s="206"/>
      <c r="I23" s="34"/>
      <c r="N23" s="7"/>
    </row>
    <row r="24" spans="1:14" ht="15" customHeight="1" x14ac:dyDescent="0.3">
      <c r="A24" s="211"/>
      <c r="B24" s="156" t="s">
        <v>157</v>
      </c>
      <c r="C24" s="183">
        <v>504.5</v>
      </c>
      <c r="D24" s="183">
        <f>C24/C23*100-100</f>
        <v>36.609802328730041</v>
      </c>
      <c r="E24" s="183">
        <v>45.2</v>
      </c>
      <c r="F24" s="80">
        <f>E24/E23*100-100</f>
        <v>-27.795527156549511</v>
      </c>
      <c r="G24" s="207"/>
      <c r="I24" s="34"/>
      <c r="N24" s="7"/>
    </row>
    <row r="25" spans="1:14" ht="7.5" customHeight="1" x14ac:dyDescent="0.3">
      <c r="A25" s="49"/>
      <c r="B25" s="50"/>
      <c r="C25" s="51"/>
      <c r="D25" s="51"/>
      <c r="E25" s="52"/>
      <c r="F25" s="51"/>
      <c r="G25" s="49"/>
      <c r="I25" s="34"/>
      <c r="N25" s="7"/>
    </row>
    <row r="26" spans="1:14" ht="14.25" customHeight="1" x14ac:dyDescent="0.3">
      <c r="A26" s="209" t="s">
        <v>138</v>
      </c>
      <c r="B26" s="209"/>
      <c r="C26" s="209"/>
      <c r="D26" s="209"/>
      <c r="E26" s="209"/>
      <c r="F26" s="209"/>
      <c r="G26" s="209"/>
      <c r="H26" s="26"/>
      <c r="I26" s="7"/>
    </row>
    <row r="27" spans="1:14" ht="26.25" customHeight="1" x14ac:dyDescent="0.3">
      <c r="A27" s="208" t="s">
        <v>139</v>
      </c>
      <c r="B27" s="208"/>
      <c r="C27" s="208"/>
      <c r="D27" s="208"/>
      <c r="E27" s="208"/>
      <c r="F27" s="208"/>
      <c r="G27" s="208"/>
      <c r="H27" s="55"/>
      <c r="I27" s="7"/>
    </row>
    <row r="28" spans="1:14" x14ac:dyDescent="0.3">
      <c r="I28" s="7"/>
    </row>
  </sheetData>
  <mergeCells count="18">
    <mergeCell ref="A1:G1"/>
    <mergeCell ref="A2:G2"/>
    <mergeCell ref="A4:A6"/>
    <mergeCell ref="G4:G6"/>
    <mergeCell ref="C4:F4"/>
    <mergeCell ref="D5:D6"/>
    <mergeCell ref="F5:F6"/>
    <mergeCell ref="A3:B3"/>
    <mergeCell ref="B4:B5"/>
    <mergeCell ref="A19:A20"/>
    <mergeCell ref="A7:A12"/>
    <mergeCell ref="G7:G12"/>
    <mergeCell ref="G19:G24"/>
    <mergeCell ref="A27:G27"/>
    <mergeCell ref="A26:G26"/>
    <mergeCell ref="A13:A18"/>
    <mergeCell ref="G13:G18"/>
    <mergeCell ref="A22:A24"/>
  </mergeCells>
  <printOptions horizontalCentered="1" verticalCentered="1"/>
  <pageMargins left="0.25" right="0.25" top="0.25" bottom="0.25" header="0.31496062992126" footer="0.31496062992126"/>
  <pageSetup paperSize="9" orientation="portrait" r:id="rId1"/>
  <headerFooter>
    <oddFooter>&amp;C5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rightToLeft="1" zoomScaleNormal="100" workbookViewId="0">
      <selection sqref="A1:I26"/>
    </sheetView>
  </sheetViews>
  <sheetFormatPr defaultRowHeight="14.4" x14ac:dyDescent="0.3"/>
  <cols>
    <col min="1" max="1" width="9.44140625" customWidth="1"/>
    <col min="2" max="2" width="8.77734375" customWidth="1"/>
    <col min="3" max="3" width="9.5546875" customWidth="1"/>
    <col min="4" max="4" width="8.77734375" customWidth="1"/>
    <col min="5" max="5" width="9.5546875" customWidth="1"/>
    <col min="6" max="6" width="10.33203125" customWidth="1"/>
    <col min="7" max="7" width="7.33203125" customWidth="1"/>
    <col min="8" max="8" width="10.77734375" customWidth="1"/>
    <col min="9" max="9" width="17.33203125" customWidth="1"/>
  </cols>
  <sheetData>
    <row r="1" spans="1:9" ht="22.8" customHeight="1" x14ac:dyDescent="0.3">
      <c r="A1" s="249" t="s">
        <v>171</v>
      </c>
      <c r="B1" s="249"/>
      <c r="C1" s="249"/>
      <c r="D1" s="249"/>
      <c r="E1" s="249"/>
      <c r="F1" s="249"/>
      <c r="G1" s="249"/>
      <c r="H1" s="249"/>
      <c r="I1" s="249"/>
    </row>
    <row r="2" spans="1:9" ht="33" customHeight="1" x14ac:dyDescent="0.3">
      <c r="A2" s="257" t="s">
        <v>172</v>
      </c>
      <c r="B2" s="257"/>
      <c r="C2" s="257"/>
      <c r="D2" s="257"/>
      <c r="E2" s="257"/>
      <c r="F2" s="257"/>
      <c r="G2" s="257"/>
      <c r="H2" s="257"/>
      <c r="I2" s="257"/>
    </row>
    <row r="3" spans="1:9" ht="22.2" customHeight="1" x14ac:dyDescent="0.3">
      <c r="A3" s="252" t="s">
        <v>85</v>
      </c>
      <c r="B3" s="252"/>
      <c r="C3" s="118"/>
      <c r="D3" s="118"/>
      <c r="E3" s="118"/>
      <c r="F3" s="118"/>
      <c r="G3" s="118"/>
      <c r="H3" s="253" t="s">
        <v>86</v>
      </c>
      <c r="I3" s="253"/>
    </row>
    <row r="4" spans="1:9" ht="25.5" customHeight="1" x14ac:dyDescent="0.3">
      <c r="A4" s="234" t="s">
        <v>94</v>
      </c>
      <c r="B4" s="220" t="s">
        <v>8</v>
      </c>
      <c r="C4" s="221"/>
      <c r="D4" s="264" t="s">
        <v>9</v>
      </c>
      <c r="E4" s="265"/>
      <c r="F4" s="222" t="s">
        <v>142</v>
      </c>
      <c r="G4" s="74" t="s">
        <v>23</v>
      </c>
      <c r="H4" s="89" t="s">
        <v>10</v>
      </c>
      <c r="I4" s="235" t="s">
        <v>95</v>
      </c>
    </row>
    <row r="5" spans="1:9" ht="16.2" customHeight="1" x14ac:dyDescent="0.3">
      <c r="A5" s="234"/>
      <c r="B5" s="236" t="s">
        <v>11</v>
      </c>
      <c r="C5" s="237"/>
      <c r="D5" s="270" t="s">
        <v>12</v>
      </c>
      <c r="E5" s="271"/>
      <c r="F5" s="223"/>
      <c r="G5" s="4" t="s">
        <v>25</v>
      </c>
      <c r="H5" s="90" t="s">
        <v>24</v>
      </c>
      <c r="I5" s="235"/>
    </row>
    <row r="6" spans="1:9" ht="25.5" customHeight="1" x14ac:dyDescent="0.3">
      <c r="A6" s="234"/>
      <c r="B6" s="77" t="s">
        <v>141</v>
      </c>
      <c r="C6" s="77" t="s">
        <v>13</v>
      </c>
      <c r="D6" s="77" t="s">
        <v>14</v>
      </c>
      <c r="E6" s="77" t="s">
        <v>15</v>
      </c>
      <c r="F6" s="250" t="s">
        <v>16</v>
      </c>
      <c r="G6" s="77" t="s">
        <v>141</v>
      </c>
      <c r="H6" s="77" t="s">
        <v>13</v>
      </c>
      <c r="I6" s="235"/>
    </row>
    <row r="7" spans="1:9" ht="36" customHeight="1" x14ac:dyDescent="0.3">
      <c r="A7" s="234"/>
      <c r="B7" s="92" t="s">
        <v>17</v>
      </c>
      <c r="C7" s="92" t="s">
        <v>18</v>
      </c>
      <c r="D7" s="92" t="s">
        <v>19</v>
      </c>
      <c r="E7" s="92" t="s">
        <v>20</v>
      </c>
      <c r="F7" s="251"/>
      <c r="G7" s="92" t="s">
        <v>17</v>
      </c>
      <c r="H7" s="92" t="s">
        <v>18</v>
      </c>
      <c r="I7" s="235"/>
    </row>
    <row r="8" spans="1:9" ht="21.6" customHeight="1" x14ac:dyDescent="0.3">
      <c r="A8" s="65" t="s">
        <v>96</v>
      </c>
      <c r="B8" s="78">
        <f>C8+D8+E8</f>
        <v>401878</v>
      </c>
      <c r="C8" s="78">
        <v>281642</v>
      </c>
      <c r="D8" s="78">
        <v>3970</v>
      </c>
      <c r="E8" s="78">
        <v>116266</v>
      </c>
      <c r="F8" s="78">
        <v>93705</v>
      </c>
      <c r="G8" s="81">
        <f>F8/B8*1000</f>
        <v>233.16777728564389</v>
      </c>
      <c r="H8" s="88">
        <f>F8/C8*1000</f>
        <v>332.70961007236139</v>
      </c>
      <c r="I8" s="106" t="s">
        <v>128</v>
      </c>
    </row>
    <row r="9" spans="1:9" ht="19.8" customHeight="1" x14ac:dyDescent="0.3">
      <c r="A9" s="65" t="s">
        <v>97</v>
      </c>
      <c r="B9" s="78">
        <f>C9+D9+E9</f>
        <v>1942448</v>
      </c>
      <c r="C9" s="78">
        <v>198882</v>
      </c>
      <c r="D9" s="78">
        <v>1743566</v>
      </c>
      <c r="E9" s="78">
        <v>0</v>
      </c>
      <c r="F9" s="78">
        <v>12198</v>
      </c>
      <c r="G9" s="81">
        <f>F9/B9*1000</f>
        <v>6.2797047848899945</v>
      </c>
      <c r="H9" s="88">
        <f>F9/C9*1000</f>
        <v>61.33285063504993</v>
      </c>
      <c r="I9" s="106" t="s">
        <v>129</v>
      </c>
    </row>
    <row r="10" spans="1:9" ht="21.6" customHeight="1" x14ac:dyDescent="0.3">
      <c r="A10" s="65" t="s">
        <v>21</v>
      </c>
      <c r="B10" s="78">
        <f>SUM(B8:B9)</f>
        <v>2344326</v>
      </c>
      <c r="C10" s="78">
        <f>SUM(C8:C9)</f>
        <v>480524</v>
      </c>
      <c r="D10" s="78">
        <f>D8+D9</f>
        <v>1747536</v>
      </c>
      <c r="E10" s="78">
        <f>SUM(E8:E9)</f>
        <v>116266</v>
      </c>
      <c r="F10" s="78">
        <f>SUM(F8:F9)</f>
        <v>105903</v>
      </c>
      <c r="G10" s="81">
        <f>F10/B10*1000</f>
        <v>45.17417799401619</v>
      </c>
      <c r="H10" s="88">
        <f>F10/C10*1000</f>
        <v>220.39065686625435</v>
      </c>
      <c r="I10" s="106" t="s">
        <v>130</v>
      </c>
    </row>
    <row r="11" spans="1:9" x14ac:dyDescent="0.3">
      <c r="A11" s="232"/>
      <c r="B11" s="232"/>
      <c r="C11" s="232"/>
      <c r="D11" s="232"/>
      <c r="E11" s="61"/>
      <c r="F11" s="272"/>
      <c r="G11" s="272"/>
      <c r="H11" s="272"/>
      <c r="I11" s="272"/>
    </row>
    <row r="12" spans="1:9" x14ac:dyDescent="0.3">
      <c r="A12" s="75"/>
      <c r="B12" s="75"/>
      <c r="C12" s="75"/>
      <c r="D12" s="75"/>
      <c r="E12" s="61"/>
      <c r="F12" s="64"/>
      <c r="G12" s="64"/>
      <c r="H12" s="64"/>
      <c r="I12" s="64"/>
    </row>
    <row r="13" spans="1:9" x14ac:dyDescent="0.3">
      <c r="A13" s="75"/>
      <c r="B13" s="75"/>
      <c r="C13" s="75"/>
      <c r="D13" s="75"/>
      <c r="E13" s="61"/>
      <c r="F13" s="64"/>
      <c r="G13" s="64"/>
      <c r="H13" s="64"/>
      <c r="I13" s="64"/>
    </row>
    <row r="14" spans="1:9" x14ac:dyDescent="0.3">
      <c r="A14" s="61"/>
      <c r="B14" s="61"/>
      <c r="C14" s="61"/>
      <c r="D14" s="61"/>
      <c r="E14" s="61"/>
      <c r="F14" s="61"/>
      <c r="G14" s="61"/>
      <c r="H14" s="61"/>
      <c r="I14" s="61"/>
    </row>
    <row r="15" spans="1:9" x14ac:dyDescent="0.3">
      <c r="A15" s="61"/>
      <c r="B15" s="61"/>
      <c r="C15" s="61"/>
      <c r="D15" s="61"/>
      <c r="E15" s="61"/>
      <c r="F15" s="61"/>
      <c r="G15" s="61"/>
      <c r="H15" s="61"/>
      <c r="I15" s="61"/>
    </row>
    <row r="16" spans="1:9" ht="30.75" customHeight="1" x14ac:dyDescent="0.3">
      <c r="A16" s="273" t="s">
        <v>173</v>
      </c>
      <c r="B16" s="273"/>
      <c r="C16" s="273"/>
      <c r="D16" s="273"/>
      <c r="E16" s="273"/>
      <c r="F16" s="273"/>
      <c r="G16" s="273"/>
      <c r="H16" s="273"/>
      <c r="I16" s="273"/>
    </row>
    <row r="17" spans="1:9" ht="30.75" customHeight="1" x14ac:dyDescent="0.3">
      <c r="A17" s="254" t="s">
        <v>174</v>
      </c>
      <c r="B17" s="254"/>
      <c r="C17" s="254"/>
      <c r="D17" s="254"/>
      <c r="E17" s="254"/>
      <c r="F17" s="254"/>
      <c r="G17" s="254"/>
      <c r="H17" s="254"/>
      <c r="I17" s="254"/>
    </row>
    <row r="18" spans="1:9" ht="18" customHeight="1" x14ac:dyDescent="0.3">
      <c r="A18" s="252" t="s">
        <v>87</v>
      </c>
      <c r="B18" s="252"/>
      <c r="C18" s="2"/>
      <c r="D18" s="2"/>
      <c r="E18" s="2"/>
      <c r="F18" s="2"/>
      <c r="G18" s="2"/>
      <c r="H18" s="253" t="s">
        <v>100</v>
      </c>
      <c r="I18" s="253"/>
    </row>
    <row r="19" spans="1:9" ht="26.4" x14ac:dyDescent="0.3">
      <c r="A19" s="214" t="s">
        <v>94</v>
      </c>
      <c r="B19" s="220" t="s">
        <v>8</v>
      </c>
      <c r="C19" s="221"/>
      <c r="D19" s="264" t="s">
        <v>9</v>
      </c>
      <c r="E19" s="265"/>
      <c r="F19" s="222" t="s">
        <v>142</v>
      </c>
      <c r="G19" s="160" t="s">
        <v>23</v>
      </c>
      <c r="H19" s="155" t="s">
        <v>10</v>
      </c>
      <c r="I19" s="217" t="s">
        <v>95</v>
      </c>
    </row>
    <row r="20" spans="1:9" ht="18.75" customHeight="1" x14ac:dyDescent="0.3">
      <c r="A20" s="215"/>
      <c r="B20" s="266" t="s">
        <v>11</v>
      </c>
      <c r="C20" s="267"/>
      <c r="D20" s="268" t="s">
        <v>12</v>
      </c>
      <c r="E20" s="269"/>
      <c r="F20" s="223"/>
      <c r="G20" s="4" t="s">
        <v>25</v>
      </c>
      <c r="H20" s="90" t="s">
        <v>24</v>
      </c>
      <c r="I20" s="218"/>
    </row>
    <row r="21" spans="1:9" ht="34.799999999999997" customHeight="1" x14ac:dyDescent="0.3">
      <c r="A21" s="215"/>
      <c r="B21" s="153" t="s">
        <v>143</v>
      </c>
      <c r="C21" s="153" t="s">
        <v>13</v>
      </c>
      <c r="D21" s="153" t="s">
        <v>14</v>
      </c>
      <c r="E21" s="170" t="s">
        <v>15</v>
      </c>
      <c r="F21" s="250" t="s">
        <v>16</v>
      </c>
      <c r="G21" s="153" t="s">
        <v>141</v>
      </c>
      <c r="H21" s="153" t="s">
        <v>13</v>
      </c>
      <c r="I21" s="218"/>
    </row>
    <row r="22" spans="1:9" ht="34.799999999999997" customHeight="1" x14ac:dyDescent="0.3">
      <c r="A22" s="216"/>
      <c r="B22" s="154" t="s">
        <v>17</v>
      </c>
      <c r="C22" s="154" t="s">
        <v>18</v>
      </c>
      <c r="D22" s="154" t="s">
        <v>19</v>
      </c>
      <c r="E22" s="154" t="s">
        <v>20</v>
      </c>
      <c r="F22" s="251"/>
      <c r="G22" s="159" t="s">
        <v>17</v>
      </c>
      <c r="H22" s="154" t="s">
        <v>18</v>
      </c>
      <c r="I22" s="219"/>
    </row>
    <row r="23" spans="1:9" ht="24.6" customHeight="1" x14ac:dyDescent="0.3">
      <c r="A23" s="113" t="s">
        <v>144</v>
      </c>
      <c r="B23" s="78">
        <v>0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168" t="s">
        <v>127</v>
      </c>
    </row>
    <row r="24" spans="1:9" ht="22.2" customHeight="1" x14ac:dyDescent="0.3">
      <c r="A24" s="113" t="s">
        <v>145</v>
      </c>
      <c r="B24" s="78">
        <f>C24+D24+E24</f>
        <v>115486</v>
      </c>
      <c r="C24" s="78">
        <v>46727</v>
      </c>
      <c r="D24" s="78">
        <v>68759</v>
      </c>
      <c r="E24" s="78">
        <v>0</v>
      </c>
      <c r="F24" s="78">
        <v>4913</v>
      </c>
      <c r="G24" s="191">
        <f>F24/B24*1000</f>
        <v>42.541953137176797</v>
      </c>
      <c r="H24" s="191">
        <f>F24/C24*1000</f>
        <v>105.1426370192822</v>
      </c>
      <c r="I24" s="169" t="s">
        <v>131</v>
      </c>
    </row>
    <row r="25" spans="1:9" ht="23.4" customHeight="1" x14ac:dyDescent="0.3">
      <c r="A25" s="113" t="s">
        <v>146</v>
      </c>
      <c r="B25" s="78">
        <f t="shared" ref="B25" si="0">C25+D25+E25</f>
        <v>1826962</v>
      </c>
      <c r="C25" s="78">
        <v>152155</v>
      </c>
      <c r="D25" s="78">
        <v>1674807</v>
      </c>
      <c r="E25" s="78">
        <v>0</v>
      </c>
      <c r="F25" s="78">
        <v>7285</v>
      </c>
      <c r="G25" s="191">
        <f>F25/B25*1000</f>
        <v>3.9874939927595645</v>
      </c>
      <c r="H25" s="191">
        <f t="shared" ref="H25:H26" si="1">F25/C25*1000</f>
        <v>47.878807794683048</v>
      </c>
      <c r="I25" s="106" t="s">
        <v>132</v>
      </c>
    </row>
    <row r="26" spans="1:9" ht="19.8" customHeight="1" x14ac:dyDescent="0.3">
      <c r="A26" s="114" t="s">
        <v>21</v>
      </c>
      <c r="B26" s="78">
        <f>SUM(B23:B25)</f>
        <v>1942448</v>
      </c>
      <c r="C26" s="78">
        <f>SUM(C24:C25)</f>
        <v>198882</v>
      </c>
      <c r="D26" s="78">
        <f>D23+D24+D25</f>
        <v>1743566</v>
      </c>
      <c r="E26" s="78">
        <f>SUM(E24:E25)</f>
        <v>0</v>
      </c>
      <c r="F26" s="78">
        <f t="shared" ref="F26" si="2">SUM(F23:F25)</f>
        <v>12198</v>
      </c>
      <c r="G26" s="191">
        <f>F26/B26*1000</f>
        <v>6.2797047848899945</v>
      </c>
      <c r="H26" s="191">
        <f t="shared" si="1"/>
        <v>61.33285063504993</v>
      </c>
      <c r="I26" s="106" t="s">
        <v>133</v>
      </c>
    </row>
    <row r="27" spans="1:9" x14ac:dyDescent="0.3">
      <c r="A27" s="40"/>
      <c r="B27" s="40"/>
      <c r="C27" s="40"/>
      <c r="D27" s="40"/>
      <c r="E27" s="40"/>
      <c r="F27" s="40"/>
      <c r="G27" s="40"/>
      <c r="H27" s="40"/>
      <c r="I27" s="40"/>
    </row>
  </sheetData>
  <mergeCells count="26">
    <mergeCell ref="H18:I18"/>
    <mergeCell ref="A1:I1"/>
    <mergeCell ref="A2:I2"/>
    <mergeCell ref="H3:I3"/>
    <mergeCell ref="A4:A7"/>
    <mergeCell ref="B4:C4"/>
    <mergeCell ref="D4:E4"/>
    <mergeCell ref="F4:F5"/>
    <mergeCell ref="I4:I7"/>
    <mergeCell ref="B5:C5"/>
    <mergeCell ref="D5:E5"/>
    <mergeCell ref="F6:F7"/>
    <mergeCell ref="A11:D11"/>
    <mergeCell ref="F11:I11"/>
    <mergeCell ref="A16:I16"/>
    <mergeCell ref="A17:I17"/>
    <mergeCell ref="F19:F20"/>
    <mergeCell ref="I19:I22"/>
    <mergeCell ref="B20:C20"/>
    <mergeCell ref="D20:E20"/>
    <mergeCell ref="F21:F22"/>
    <mergeCell ref="A3:B3"/>
    <mergeCell ref="A18:B18"/>
    <mergeCell ref="A19:A22"/>
    <mergeCell ref="B19:C19"/>
    <mergeCell ref="D19:E19"/>
  </mergeCells>
  <printOptions horizontalCentered="1" verticalCentered="1"/>
  <pageMargins left="0" right="0" top="0.75" bottom="0.75" header="0.3" footer="0.3"/>
  <pageSetup paperSize="9" orientation="portrait" r:id="rId1"/>
  <headerFooter>
    <oddFooter>&amp;C14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rightToLeft="1" topLeftCell="A4" zoomScaleNormal="100" workbookViewId="0">
      <selection activeCell="M20" sqref="M20"/>
    </sheetView>
  </sheetViews>
  <sheetFormatPr defaultRowHeight="14.4" x14ac:dyDescent="0.3"/>
  <cols>
    <col min="1" max="1" width="7.77734375" customWidth="1"/>
    <col min="2" max="3" width="9.33203125" customWidth="1"/>
    <col min="4" max="4" width="10.44140625" customWidth="1"/>
    <col min="5" max="5" width="9.33203125" customWidth="1"/>
    <col min="6" max="6" width="9.88671875" customWidth="1"/>
    <col min="7" max="7" width="7.77734375" customWidth="1"/>
    <col min="8" max="8" width="8.33203125" customWidth="1"/>
    <col min="9" max="9" width="10.33203125" customWidth="1"/>
    <col min="10" max="10" width="11.77734375" customWidth="1"/>
  </cols>
  <sheetData>
    <row r="1" spans="1:19" ht="21" customHeight="1" x14ac:dyDescent="0.3">
      <c r="A1" s="249" t="s">
        <v>154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9" ht="29.25" customHeight="1" x14ac:dyDescent="0.3">
      <c r="A2" s="254" t="s">
        <v>155</v>
      </c>
      <c r="B2" s="254"/>
      <c r="C2" s="254"/>
      <c r="D2" s="254"/>
      <c r="E2" s="254"/>
      <c r="F2" s="254"/>
      <c r="G2" s="254"/>
      <c r="H2" s="254"/>
      <c r="I2" s="254"/>
      <c r="J2" s="254"/>
    </row>
    <row r="3" spans="1:19" ht="20.25" customHeight="1" x14ac:dyDescent="0.3">
      <c r="A3" s="274" t="s">
        <v>106</v>
      </c>
      <c r="B3" s="274"/>
      <c r="C3" s="150"/>
      <c r="D3" s="150"/>
      <c r="E3" s="150"/>
      <c r="F3" s="150"/>
      <c r="G3" s="150"/>
      <c r="H3" s="150"/>
      <c r="I3" s="256" t="s">
        <v>107</v>
      </c>
      <c r="J3" s="256"/>
    </row>
    <row r="4" spans="1:19" ht="31.5" customHeight="1" x14ac:dyDescent="0.3">
      <c r="A4" s="214" t="s">
        <v>30</v>
      </c>
      <c r="B4" s="220" t="s">
        <v>8</v>
      </c>
      <c r="C4" s="221"/>
      <c r="D4" s="264" t="s">
        <v>9</v>
      </c>
      <c r="E4" s="265"/>
      <c r="F4" s="222" t="s">
        <v>142</v>
      </c>
      <c r="G4" s="222" t="s">
        <v>61</v>
      </c>
      <c r="H4" s="74" t="s">
        <v>23</v>
      </c>
      <c r="I4" s="89" t="s">
        <v>10</v>
      </c>
      <c r="J4" s="217" t="s">
        <v>65</v>
      </c>
    </row>
    <row r="5" spans="1:19" ht="22.8" customHeight="1" x14ac:dyDescent="0.3">
      <c r="A5" s="215"/>
      <c r="B5" s="236" t="s">
        <v>11</v>
      </c>
      <c r="C5" s="237"/>
      <c r="D5" s="270" t="s">
        <v>12</v>
      </c>
      <c r="E5" s="271"/>
      <c r="F5" s="223"/>
      <c r="G5" s="223"/>
      <c r="H5" s="4" t="s">
        <v>25</v>
      </c>
      <c r="I5" s="90" t="s">
        <v>24</v>
      </c>
      <c r="J5" s="218"/>
    </row>
    <row r="6" spans="1:19" ht="25.5" customHeight="1" x14ac:dyDescent="0.3">
      <c r="A6" s="215"/>
      <c r="B6" s="77" t="s">
        <v>141</v>
      </c>
      <c r="C6" s="77" t="s">
        <v>13</v>
      </c>
      <c r="D6" s="77" t="s">
        <v>14</v>
      </c>
      <c r="E6" s="77" t="s">
        <v>148</v>
      </c>
      <c r="F6" s="250" t="s">
        <v>16</v>
      </c>
      <c r="G6" s="223"/>
      <c r="H6" s="77" t="s">
        <v>143</v>
      </c>
      <c r="I6" s="77" t="s">
        <v>13</v>
      </c>
      <c r="J6" s="218"/>
    </row>
    <row r="7" spans="1:19" ht="39" customHeight="1" x14ac:dyDescent="0.3">
      <c r="A7" s="216"/>
      <c r="B7" s="159" t="s">
        <v>17</v>
      </c>
      <c r="C7" s="159" t="s">
        <v>18</v>
      </c>
      <c r="D7" s="159" t="s">
        <v>19</v>
      </c>
      <c r="E7" s="92" t="s">
        <v>20</v>
      </c>
      <c r="F7" s="251"/>
      <c r="G7" s="255"/>
      <c r="H7" s="92" t="s">
        <v>17</v>
      </c>
      <c r="I7" s="92" t="s">
        <v>18</v>
      </c>
      <c r="J7" s="219"/>
    </row>
    <row r="8" spans="1:19" x14ac:dyDescent="0.3">
      <c r="A8" s="65" t="s">
        <v>84</v>
      </c>
      <c r="B8" s="78">
        <f>C8+D8+E8</f>
        <v>1939974</v>
      </c>
      <c r="C8" s="78">
        <v>196408</v>
      </c>
      <c r="D8" s="78">
        <v>1743566</v>
      </c>
      <c r="E8" s="78">
        <v>0</v>
      </c>
      <c r="F8" s="78">
        <v>11292</v>
      </c>
      <c r="G8" s="81">
        <f>F8/$F$23%</f>
        <v>10.662587462111555</v>
      </c>
      <c r="H8" s="81">
        <f>F8/B8*1000</f>
        <v>5.8206965660364522</v>
      </c>
      <c r="I8" s="81">
        <f>F8/C8*1000</f>
        <v>57.492566494236485</v>
      </c>
      <c r="J8" s="105" t="s">
        <v>79</v>
      </c>
      <c r="R8" s="194"/>
      <c r="S8" s="7"/>
    </row>
    <row r="9" spans="1:19" x14ac:dyDescent="0.3">
      <c r="A9" s="65" t="s">
        <v>29</v>
      </c>
      <c r="B9" s="78">
        <f t="shared" ref="B9:B22" si="0">C9+D9+E9</f>
        <v>2034</v>
      </c>
      <c r="C9" s="78">
        <v>2034</v>
      </c>
      <c r="D9" s="78">
        <v>0</v>
      </c>
      <c r="E9" s="78">
        <v>0</v>
      </c>
      <c r="F9" s="78">
        <v>1046</v>
      </c>
      <c r="G9" s="81">
        <f t="shared" ref="G9:G23" si="1">F9/$F$23%</f>
        <v>0.98769628811270693</v>
      </c>
      <c r="H9" s="81">
        <f t="shared" ref="H9:H23" si="2">F9/B9*1000</f>
        <v>514.25762045231068</v>
      </c>
      <c r="I9" s="81">
        <f t="shared" ref="I9:I23" si="3">F9/C9*1000</f>
        <v>514.25762045231068</v>
      </c>
      <c r="J9" s="106" t="s">
        <v>44</v>
      </c>
      <c r="R9" s="194"/>
      <c r="S9" s="7"/>
    </row>
    <row r="10" spans="1:19" x14ac:dyDescent="0.3">
      <c r="A10" s="65" t="s">
        <v>31</v>
      </c>
      <c r="B10" s="78">
        <f t="shared" si="0"/>
        <v>14668</v>
      </c>
      <c r="C10" s="78">
        <v>11772</v>
      </c>
      <c r="D10" s="78">
        <v>26</v>
      </c>
      <c r="E10" s="78">
        <v>2870</v>
      </c>
      <c r="F10" s="78">
        <v>3898</v>
      </c>
      <c r="G10" s="81">
        <f t="shared" si="1"/>
        <v>3.6807267027374109</v>
      </c>
      <c r="H10" s="81">
        <f t="shared" si="2"/>
        <v>265.74856831197161</v>
      </c>
      <c r="I10" s="81">
        <f t="shared" si="3"/>
        <v>331.12470268433572</v>
      </c>
      <c r="J10" s="107" t="s">
        <v>45</v>
      </c>
      <c r="R10" s="194"/>
      <c r="S10" s="7"/>
    </row>
    <row r="11" spans="1:19" x14ac:dyDescent="0.3">
      <c r="A11" s="65" t="s">
        <v>82</v>
      </c>
      <c r="B11" s="78">
        <f t="shared" si="0"/>
        <v>15707</v>
      </c>
      <c r="C11" s="78">
        <v>14795</v>
      </c>
      <c r="D11" s="78">
        <v>22</v>
      </c>
      <c r="E11" s="78">
        <v>890</v>
      </c>
      <c r="F11" s="78">
        <v>6122</v>
      </c>
      <c r="G11" s="81">
        <f t="shared" si="1"/>
        <v>5.7807616403690174</v>
      </c>
      <c r="H11" s="81">
        <f t="shared" si="2"/>
        <v>389.7625262621761</v>
      </c>
      <c r="I11" s="81">
        <f t="shared" si="3"/>
        <v>413.78844204123016</v>
      </c>
      <c r="J11" s="107" t="s">
        <v>80</v>
      </c>
      <c r="R11" s="194"/>
      <c r="S11" s="7"/>
    </row>
    <row r="12" spans="1:19" x14ac:dyDescent="0.3">
      <c r="A12" s="65" t="s">
        <v>32</v>
      </c>
      <c r="B12" s="78">
        <f t="shared" si="0"/>
        <v>3213</v>
      </c>
      <c r="C12" s="78">
        <v>2747</v>
      </c>
      <c r="D12" s="78">
        <v>0</v>
      </c>
      <c r="E12" s="78">
        <v>466</v>
      </c>
      <c r="F12" s="78">
        <v>1159</v>
      </c>
      <c r="G12" s="81">
        <f t="shared" si="1"/>
        <v>1.0943977035589172</v>
      </c>
      <c r="H12" s="81">
        <f t="shared" si="2"/>
        <v>360.72206660441952</v>
      </c>
      <c r="I12" s="81">
        <f t="shared" si="3"/>
        <v>421.91481616308704</v>
      </c>
      <c r="J12" s="107" t="s">
        <v>46</v>
      </c>
      <c r="R12" s="32"/>
      <c r="S12" s="195"/>
    </row>
    <row r="13" spans="1:19" x14ac:dyDescent="0.3">
      <c r="A13" s="66" t="s">
        <v>33</v>
      </c>
      <c r="B13" s="78">
        <f t="shared" si="0"/>
        <v>10140</v>
      </c>
      <c r="C13" s="78">
        <v>8585</v>
      </c>
      <c r="D13" s="78">
        <v>0</v>
      </c>
      <c r="E13" s="78">
        <v>1555</v>
      </c>
      <c r="F13" s="78">
        <v>3498</v>
      </c>
      <c r="G13" s="81">
        <f t="shared" si="1"/>
        <v>3.3030225772641004</v>
      </c>
      <c r="H13" s="81">
        <f t="shared" si="2"/>
        <v>344.97041420118342</v>
      </c>
      <c r="I13" s="81">
        <f t="shared" si="3"/>
        <v>407.45486313337216</v>
      </c>
      <c r="J13" s="107" t="s">
        <v>47</v>
      </c>
      <c r="R13" s="32"/>
      <c r="S13" s="195"/>
    </row>
    <row r="14" spans="1:19" x14ac:dyDescent="0.3">
      <c r="A14" s="65" t="s">
        <v>34</v>
      </c>
      <c r="B14" s="78">
        <f t="shared" si="0"/>
        <v>4450</v>
      </c>
      <c r="C14" s="78">
        <v>1943</v>
      </c>
      <c r="D14" s="78">
        <v>122</v>
      </c>
      <c r="E14" s="78">
        <v>2385</v>
      </c>
      <c r="F14" s="78">
        <v>856</v>
      </c>
      <c r="G14" s="81">
        <f t="shared" si="1"/>
        <v>0.80828682851288447</v>
      </c>
      <c r="H14" s="81">
        <f t="shared" si="2"/>
        <v>192.35955056179776</v>
      </c>
      <c r="I14" s="81">
        <f t="shared" si="3"/>
        <v>440.55584148224398</v>
      </c>
      <c r="J14" s="106" t="s">
        <v>53</v>
      </c>
      <c r="R14" s="32"/>
      <c r="S14" s="195"/>
    </row>
    <row r="15" spans="1:19" x14ac:dyDescent="0.3">
      <c r="A15" s="65" t="s">
        <v>35</v>
      </c>
      <c r="B15" s="78">
        <f t="shared" si="0"/>
        <v>29531</v>
      </c>
      <c r="C15" s="78">
        <v>29531</v>
      </c>
      <c r="D15" s="78">
        <v>0</v>
      </c>
      <c r="E15" s="78">
        <v>0</v>
      </c>
      <c r="F15" s="78">
        <v>9847</v>
      </c>
      <c r="G15" s="81">
        <f t="shared" si="1"/>
        <v>9.2981313088392206</v>
      </c>
      <c r="H15" s="81">
        <f t="shared" si="2"/>
        <v>333.44620906843659</v>
      </c>
      <c r="I15" s="81">
        <f t="shared" si="3"/>
        <v>333.44620906843659</v>
      </c>
      <c r="J15" s="106" t="s">
        <v>54</v>
      </c>
      <c r="R15" s="32"/>
      <c r="S15" s="195"/>
    </row>
    <row r="16" spans="1:19" x14ac:dyDescent="0.3">
      <c r="A16" s="65" t="s">
        <v>83</v>
      </c>
      <c r="B16" s="78">
        <f t="shared" si="0"/>
        <v>18367</v>
      </c>
      <c r="C16" s="78">
        <v>16338</v>
      </c>
      <c r="D16" s="78">
        <v>0</v>
      </c>
      <c r="E16" s="78">
        <v>2029</v>
      </c>
      <c r="F16" s="78">
        <v>9417</v>
      </c>
      <c r="G16" s="81">
        <f t="shared" si="1"/>
        <v>8.8920993739554124</v>
      </c>
      <c r="H16" s="81">
        <f t="shared" si="2"/>
        <v>512.71301791256053</v>
      </c>
      <c r="I16" s="81">
        <f t="shared" si="3"/>
        <v>576.38633859713548</v>
      </c>
      <c r="J16" s="108" t="s">
        <v>81</v>
      </c>
      <c r="R16" s="32"/>
      <c r="S16" s="195"/>
    </row>
    <row r="17" spans="1:19" x14ac:dyDescent="0.3">
      <c r="A17" s="65" t="s">
        <v>36</v>
      </c>
      <c r="B17" s="78">
        <f t="shared" si="0"/>
        <v>456</v>
      </c>
      <c r="C17" s="78">
        <v>456</v>
      </c>
      <c r="D17" s="78">
        <v>0</v>
      </c>
      <c r="E17" s="78">
        <v>0</v>
      </c>
      <c r="F17" s="78">
        <v>224</v>
      </c>
      <c r="G17" s="81">
        <f t="shared" si="1"/>
        <v>0.21151431026505388</v>
      </c>
      <c r="H17" s="81">
        <f t="shared" si="2"/>
        <v>491.22807017543857</v>
      </c>
      <c r="I17" s="81">
        <f t="shared" si="3"/>
        <v>491.22807017543857</v>
      </c>
      <c r="J17" s="108" t="s">
        <v>48</v>
      </c>
      <c r="L17" s="47"/>
      <c r="R17" s="196"/>
      <c r="S17" s="195"/>
    </row>
    <row r="18" spans="1:19" x14ac:dyDescent="0.3">
      <c r="A18" s="65" t="s">
        <v>37</v>
      </c>
      <c r="B18" s="78">
        <f t="shared" si="0"/>
        <v>121874</v>
      </c>
      <c r="C18" s="78">
        <v>42110</v>
      </c>
      <c r="D18" s="78">
        <v>0</v>
      </c>
      <c r="E18" s="78">
        <v>79764</v>
      </c>
      <c r="F18" s="78">
        <v>14166</v>
      </c>
      <c r="G18" s="81">
        <f t="shared" si="1"/>
        <v>13.376391603637291</v>
      </c>
      <c r="H18" s="81">
        <f t="shared" si="2"/>
        <v>116.23479987528103</v>
      </c>
      <c r="I18" s="81">
        <f t="shared" si="3"/>
        <v>336.40465447637143</v>
      </c>
      <c r="J18" s="108" t="s">
        <v>49</v>
      </c>
      <c r="R18" s="32"/>
      <c r="S18" s="195"/>
    </row>
    <row r="19" spans="1:19" x14ac:dyDescent="0.3">
      <c r="A19" s="65" t="s">
        <v>38</v>
      </c>
      <c r="B19" s="78">
        <f t="shared" si="0"/>
        <v>60276</v>
      </c>
      <c r="C19" s="78">
        <v>59372</v>
      </c>
      <c r="D19" s="78">
        <v>789</v>
      </c>
      <c r="E19" s="78">
        <v>115</v>
      </c>
      <c r="F19" s="78">
        <v>21009</v>
      </c>
      <c r="G19" s="81">
        <f t="shared" si="1"/>
        <v>19.83796493017195</v>
      </c>
      <c r="H19" s="81">
        <f t="shared" si="2"/>
        <v>348.54668524785984</v>
      </c>
      <c r="I19" s="81">
        <f t="shared" si="3"/>
        <v>353.85366839587687</v>
      </c>
      <c r="J19" s="108" t="s">
        <v>50</v>
      </c>
      <c r="R19" s="32"/>
      <c r="S19" s="195"/>
    </row>
    <row r="20" spans="1:19" x14ac:dyDescent="0.3">
      <c r="A20" s="65" t="s">
        <v>39</v>
      </c>
      <c r="B20" s="78">
        <f t="shared" si="0"/>
        <v>16075</v>
      </c>
      <c r="C20" s="78">
        <v>15752</v>
      </c>
      <c r="D20" s="78">
        <v>323</v>
      </c>
      <c r="E20" s="78">
        <v>0</v>
      </c>
      <c r="F20" s="78">
        <v>6084</v>
      </c>
      <c r="G20" s="81">
        <f t="shared" si="1"/>
        <v>5.744879748449053</v>
      </c>
      <c r="H20" s="81">
        <f t="shared" si="2"/>
        <v>378.47589424572323</v>
      </c>
      <c r="I20" s="81">
        <f t="shared" si="3"/>
        <v>386.2366683595734</v>
      </c>
      <c r="J20" s="108" t="s">
        <v>73</v>
      </c>
      <c r="R20" s="32"/>
      <c r="S20" s="195"/>
    </row>
    <row r="21" spans="1:19" x14ac:dyDescent="0.3">
      <c r="A21" s="65" t="s">
        <v>40</v>
      </c>
      <c r="B21" s="78">
        <f t="shared" si="0"/>
        <v>106941</v>
      </c>
      <c r="C21" s="78">
        <v>78681</v>
      </c>
      <c r="D21" s="78">
        <v>2673</v>
      </c>
      <c r="E21" s="78">
        <v>25587</v>
      </c>
      <c r="F21" s="78">
        <v>17285</v>
      </c>
      <c r="G21" s="81">
        <f t="shared" si="1"/>
        <v>16.321539522015431</v>
      </c>
      <c r="H21" s="81">
        <f t="shared" si="2"/>
        <v>161.63117980942764</v>
      </c>
      <c r="I21" s="81">
        <f t="shared" si="3"/>
        <v>219.68454900166495</v>
      </c>
      <c r="J21" s="121" t="s">
        <v>56</v>
      </c>
      <c r="R21" s="32"/>
      <c r="S21" s="195"/>
    </row>
    <row r="22" spans="1:19" x14ac:dyDescent="0.3">
      <c r="A22" s="67" t="s">
        <v>41</v>
      </c>
      <c r="B22" s="78">
        <f t="shared" si="0"/>
        <v>620</v>
      </c>
      <c r="C22" s="78">
        <v>0</v>
      </c>
      <c r="D22" s="78">
        <v>15</v>
      </c>
      <c r="E22" s="78">
        <v>605</v>
      </c>
      <c r="F22" s="78">
        <v>0</v>
      </c>
      <c r="G22" s="83">
        <v>0</v>
      </c>
      <c r="H22" s="83">
        <v>0</v>
      </c>
      <c r="I22" s="81">
        <v>0</v>
      </c>
      <c r="J22" s="108" t="s">
        <v>55</v>
      </c>
      <c r="R22" s="32"/>
      <c r="S22" s="195"/>
    </row>
    <row r="23" spans="1:19" x14ac:dyDescent="0.3">
      <c r="A23" s="67" t="s">
        <v>21</v>
      </c>
      <c r="B23" s="78">
        <f>SUM(B8:B22)</f>
        <v>2344326</v>
      </c>
      <c r="C23" s="78">
        <f>SUM(C8:C22)</f>
        <v>480524</v>
      </c>
      <c r="D23" s="78">
        <f>SUM(D8:D22)</f>
        <v>1747536</v>
      </c>
      <c r="E23" s="78">
        <f>SUM(E8:E22)</f>
        <v>116266</v>
      </c>
      <c r="F23" s="78">
        <f>SUM(F8:F22)</f>
        <v>105903</v>
      </c>
      <c r="G23" s="81">
        <f t="shared" si="1"/>
        <v>100</v>
      </c>
      <c r="H23" s="81">
        <f t="shared" si="2"/>
        <v>45.17417799401619</v>
      </c>
      <c r="I23" s="81">
        <f t="shared" si="3"/>
        <v>220.39065686625435</v>
      </c>
      <c r="J23" s="106" t="s">
        <v>22</v>
      </c>
      <c r="M23" s="25"/>
      <c r="O23" s="25"/>
      <c r="R23" s="32"/>
      <c r="S23" s="195"/>
    </row>
    <row r="24" spans="1:19" s="7" customFormat="1" ht="22.5" customHeight="1" x14ac:dyDescent="0.3">
      <c r="A24" s="245"/>
      <c r="B24" s="245"/>
      <c r="C24" s="245"/>
      <c r="D24" s="245"/>
      <c r="E24" s="245"/>
      <c r="F24" s="245"/>
      <c r="G24" s="245"/>
      <c r="H24" s="245"/>
      <c r="I24" s="40"/>
      <c r="J24" s="9"/>
      <c r="R24" s="32"/>
      <c r="S24" s="195"/>
    </row>
    <row r="25" spans="1:19" s="7" customFormat="1" ht="15.75" customHeight="1" x14ac:dyDescent="0.3">
      <c r="A25" s="122"/>
      <c r="B25" s="122"/>
      <c r="C25" s="122"/>
      <c r="D25" s="122"/>
      <c r="E25" s="275"/>
      <c r="F25" s="275"/>
      <c r="G25" s="122"/>
      <c r="H25" s="122"/>
      <c r="I25" s="123"/>
      <c r="J25" s="124"/>
      <c r="R25" s="32"/>
      <c r="S25" s="195"/>
    </row>
    <row r="26" spans="1:19" s="24" customFormat="1" ht="15" x14ac:dyDescent="0.25">
      <c r="A26" s="275"/>
      <c r="B26" s="275"/>
      <c r="C26" s="275"/>
      <c r="D26" s="275"/>
      <c r="E26" s="275"/>
      <c r="F26" s="275"/>
      <c r="G26" s="275"/>
      <c r="H26" s="275"/>
      <c r="I26" s="275"/>
      <c r="J26" s="275"/>
      <c r="R26" s="197"/>
      <c r="S26" s="195"/>
    </row>
    <row r="27" spans="1:19" s="24" customFormat="1" ht="15" x14ac:dyDescent="0.25">
      <c r="A27" s="276"/>
      <c r="B27" s="276"/>
      <c r="C27" s="276"/>
      <c r="D27" s="276"/>
      <c r="E27" s="276"/>
      <c r="F27" s="276"/>
      <c r="G27" s="276"/>
      <c r="H27" s="276"/>
      <c r="I27" s="276"/>
      <c r="J27" s="276"/>
    </row>
    <row r="28" spans="1:19" ht="15.6" x14ac:dyDescent="0.3">
      <c r="A28" s="19"/>
      <c r="B28" s="19"/>
      <c r="C28" s="19"/>
      <c r="D28" s="19"/>
      <c r="E28" s="19"/>
      <c r="F28" s="19"/>
      <c r="G28" s="19"/>
      <c r="H28" s="19"/>
      <c r="J28" s="21"/>
      <c r="M28" s="16"/>
    </row>
  </sheetData>
  <mergeCells count="17">
    <mergeCell ref="E25:F25"/>
    <mergeCell ref="A24:H24"/>
    <mergeCell ref="A26:J26"/>
    <mergeCell ref="A27:J27"/>
    <mergeCell ref="A1:J1"/>
    <mergeCell ref="A2:J2"/>
    <mergeCell ref="G4:G7"/>
    <mergeCell ref="A3:B3"/>
    <mergeCell ref="I3:J3"/>
    <mergeCell ref="A4:A7"/>
    <mergeCell ref="B4:C4"/>
    <mergeCell ref="D4:E4"/>
    <mergeCell ref="F4:F5"/>
    <mergeCell ref="J4:J7"/>
    <mergeCell ref="B5:C5"/>
    <mergeCell ref="D5:E5"/>
    <mergeCell ref="F6:F7"/>
  </mergeCells>
  <printOptions horizontalCentered="1" verticalCentered="1"/>
  <pageMargins left="0.25" right="0.25" top="0.25" bottom="0.25" header="0.3" footer="0.25"/>
  <pageSetup paperSize="9" orientation="portrait" r:id="rId1"/>
  <headerFooter>
    <oddFooter>&amp;C15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rightToLeft="1" topLeftCell="A31" zoomScale="140" zoomScaleNormal="140" workbookViewId="0">
      <selection sqref="A1:I36"/>
    </sheetView>
  </sheetViews>
  <sheetFormatPr defaultRowHeight="14.4" x14ac:dyDescent="0.3"/>
  <cols>
    <col min="1" max="1" width="9.88671875" customWidth="1"/>
    <col min="2" max="2" width="9.33203125" customWidth="1"/>
    <col min="3" max="3" width="10.109375" bestFit="1" customWidth="1"/>
    <col min="4" max="4" width="9.6640625" style="44" customWidth="1"/>
    <col min="5" max="5" width="10.44140625" style="44" customWidth="1"/>
    <col min="6" max="6" width="10.5546875" customWidth="1"/>
    <col min="7" max="7" width="8.33203125" customWidth="1"/>
    <col min="8" max="8" width="10.21875" customWidth="1"/>
    <col min="9" max="9" width="11.33203125" customWidth="1"/>
  </cols>
  <sheetData>
    <row r="1" spans="1:13" ht="31.5" customHeight="1" x14ac:dyDescent="0.3">
      <c r="A1" s="258" t="s">
        <v>175</v>
      </c>
      <c r="B1" s="258"/>
      <c r="C1" s="258"/>
      <c r="D1" s="258"/>
      <c r="E1" s="258"/>
      <c r="F1" s="258"/>
      <c r="G1" s="258"/>
      <c r="H1" s="258"/>
      <c r="I1" s="258"/>
    </row>
    <row r="2" spans="1:13" ht="31.5" customHeight="1" x14ac:dyDescent="0.3">
      <c r="A2" s="257" t="s">
        <v>176</v>
      </c>
      <c r="B2" s="257"/>
      <c r="C2" s="257"/>
      <c r="D2" s="257"/>
      <c r="E2" s="257"/>
      <c r="F2" s="257"/>
      <c r="G2" s="257"/>
      <c r="H2" s="257"/>
      <c r="I2" s="257"/>
    </row>
    <row r="3" spans="1:13" ht="22.5" customHeight="1" x14ac:dyDescent="0.3">
      <c r="A3" s="104" t="s">
        <v>101</v>
      </c>
      <c r="B3" s="102"/>
      <c r="C3" s="135"/>
      <c r="D3" s="136"/>
      <c r="E3" s="136"/>
      <c r="F3" s="135"/>
      <c r="G3" s="135"/>
      <c r="H3" s="253" t="s">
        <v>72</v>
      </c>
      <c r="I3" s="253"/>
    </row>
    <row r="4" spans="1:13" ht="24.75" customHeight="1" x14ac:dyDescent="0.3">
      <c r="A4" s="234" t="s">
        <v>30</v>
      </c>
      <c r="B4" s="220" t="s">
        <v>8</v>
      </c>
      <c r="C4" s="221"/>
      <c r="D4" s="264" t="s">
        <v>9</v>
      </c>
      <c r="E4" s="265"/>
      <c r="F4" s="222" t="s">
        <v>142</v>
      </c>
      <c r="G4" s="96" t="s">
        <v>23</v>
      </c>
      <c r="H4" s="119" t="s">
        <v>10</v>
      </c>
      <c r="I4" s="217" t="s">
        <v>65</v>
      </c>
    </row>
    <row r="5" spans="1:13" ht="18" customHeight="1" x14ac:dyDescent="0.3">
      <c r="A5" s="234"/>
      <c r="B5" s="236" t="s">
        <v>11</v>
      </c>
      <c r="C5" s="237"/>
      <c r="D5" s="270" t="s">
        <v>12</v>
      </c>
      <c r="E5" s="271"/>
      <c r="F5" s="223"/>
      <c r="G5" s="4" t="s">
        <v>25</v>
      </c>
      <c r="H5" s="90" t="s">
        <v>24</v>
      </c>
      <c r="I5" s="218"/>
    </row>
    <row r="6" spans="1:13" ht="25.5" customHeight="1" x14ac:dyDescent="0.3">
      <c r="A6" s="234"/>
      <c r="B6" s="97" t="s">
        <v>141</v>
      </c>
      <c r="C6" s="97" t="s">
        <v>13</v>
      </c>
      <c r="D6" s="97" t="s">
        <v>14</v>
      </c>
      <c r="E6" s="97" t="s">
        <v>148</v>
      </c>
      <c r="F6" s="250" t="s">
        <v>16</v>
      </c>
      <c r="G6" s="97" t="s">
        <v>143</v>
      </c>
      <c r="H6" s="97" t="s">
        <v>13</v>
      </c>
      <c r="I6" s="218"/>
    </row>
    <row r="7" spans="1:13" ht="25.5" customHeight="1" x14ac:dyDescent="0.3">
      <c r="A7" s="234"/>
      <c r="B7" s="98" t="s">
        <v>17</v>
      </c>
      <c r="C7" s="98" t="s">
        <v>18</v>
      </c>
      <c r="D7" s="98" t="s">
        <v>19</v>
      </c>
      <c r="E7" s="98" t="s">
        <v>20</v>
      </c>
      <c r="F7" s="251"/>
      <c r="G7" s="98" t="s">
        <v>17</v>
      </c>
      <c r="H7" s="98" t="s">
        <v>18</v>
      </c>
      <c r="I7" s="219"/>
    </row>
    <row r="8" spans="1:13" ht="14.25" customHeight="1" x14ac:dyDescent="0.3">
      <c r="A8" s="65" t="s">
        <v>84</v>
      </c>
      <c r="B8" s="78">
        <f>C8+D8</f>
        <v>1939974</v>
      </c>
      <c r="C8" s="78">
        <v>196408</v>
      </c>
      <c r="D8" s="78">
        <v>1743566</v>
      </c>
      <c r="E8" s="78">
        <v>0</v>
      </c>
      <c r="F8" s="78">
        <v>11292</v>
      </c>
      <c r="G8" s="81">
        <f>F8/B8*1000</f>
        <v>5.8206965660364522</v>
      </c>
      <c r="H8" s="88">
        <f>F8/C8*1000</f>
        <v>57.492566494236485</v>
      </c>
      <c r="I8" s="105" t="s">
        <v>79</v>
      </c>
    </row>
    <row r="9" spans="1:13" ht="14.25" customHeight="1" x14ac:dyDescent="0.3">
      <c r="A9" s="65" t="s">
        <v>29</v>
      </c>
      <c r="B9" s="78">
        <f>C9+D9</f>
        <v>393</v>
      </c>
      <c r="C9" s="78">
        <v>393</v>
      </c>
      <c r="D9" s="78">
        <v>0</v>
      </c>
      <c r="E9" s="78">
        <v>0</v>
      </c>
      <c r="F9" s="78">
        <v>199</v>
      </c>
      <c r="G9" s="81">
        <f t="shared" ref="G9:G11" si="0">F9/B9*1000</f>
        <v>506.36132315521633</v>
      </c>
      <c r="H9" s="88">
        <f t="shared" ref="H9:H11" si="1">F9/C9*1000</f>
        <v>506.36132315521633</v>
      </c>
      <c r="I9" s="108" t="s">
        <v>44</v>
      </c>
    </row>
    <row r="10" spans="1:13" ht="14.25" customHeight="1" x14ac:dyDescent="0.3">
      <c r="A10" s="139" t="s">
        <v>31</v>
      </c>
      <c r="B10" s="78">
        <f>C10+D10</f>
        <v>870</v>
      </c>
      <c r="C10" s="137">
        <v>870</v>
      </c>
      <c r="D10" s="137">
        <v>0</v>
      </c>
      <c r="E10" s="137">
        <v>0</v>
      </c>
      <c r="F10" s="137">
        <v>244</v>
      </c>
      <c r="G10" s="138">
        <f t="shared" si="0"/>
        <v>280.45977011494256</v>
      </c>
      <c r="H10" s="88">
        <f t="shared" si="1"/>
        <v>280.45977011494256</v>
      </c>
      <c r="I10" s="107" t="s">
        <v>45</v>
      </c>
    </row>
    <row r="11" spans="1:13" ht="14.25" customHeight="1" x14ac:dyDescent="0.3">
      <c r="A11" s="139" t="s">
        <v>113</v>
      </c>
      <c r="B11" s="78">
        <v>1211</v>
      </c>
      <c r="C11" s="137">
        <v>1211</v>
      </c>
      <c r="D11" s="137">
        <v>0</v>
      </c>
      <c r="E11" s="137">
        <v>0</v>
      </c>
      <c r="F11" s="137">
        <v>463</v>
      </c>
      <c r="G11" s="138">
        <f t="shared" si="0"/>
        <v>382.32865400495456</v>
      </c>
      <c r="H11" s="81">
        <f t="shared" si="1"/>
        <v>382.32865400495456</v>
      </c>
      <c r="I11" s="108" t="s">
        <v>81</v>
      </c>
    </row>
    <row r="12" spans="1:13" ht="13.95" customHeight="1" x14ac:dyDescent="0.3">
      <c r="A12" s="65" t="s">
        <v>21</v>
      </c>
      <c r="B12" s="78">
        <f>SUM(B8:B11)</f>
        <v>1942448</v>
      </c>
      <c r="C12" s="78">
        <f>SUM(C8:C11)</f>
        <v>198882</v>
      </c>
      <c r="D12" s="78">
        <f>SUM(D8:D11)</f>
        <v>1743566</v>
      </c>
      <c r="E12" s="78">
        <f>SUM(E8:E11)</f>
        <v>0</v>
      </c>
      <c r="F12" s="78">
        <f>SUM(F8:F11)</f>
        <v>12198</v>
      </c>
      <c r="G12" s="81">
        <f>F12/B12*1000</f>
        <v>6.2797047848899945</v>
      </c>
      <c r="H12" s="81">
        <f>F12/C12*1000</f>
        <v>61.33285063504993</v>
      </c>
      <c r="I12" s="106" t="s">
        <v>22</v>
      </c>
      <c r="L12" s="25"/>
    </row>
    <row r="13" spans="1:13" x14ac:dyDescent="0.3">
      <c r="A13" s="13"/>
      <c r="B13" s="12"/>
      <c r="C13" s="12"/>
      <c r="D13" s="32"/>
      <c r="E13" s="32"/>
      <c r="F13" s="12"/>
      <c r="G13" s="14"/>
      <c r="H13" s="14"/>
      <c r="I13" s="15"/>
    </row>
    <row r="14" spans="1:13" x14ac:dyDescent="0.3">
      <c r="B14" s="20"/>
      <c r="C14" s="13"/>
      <c r="D14" s="43"/>
      <c r="E14" s="43"/>
      <c r="F14" s="13"/>
      <c r="G14" s="7"/>
    </row>
    <row r="15" spans="1:13" ht="30.75" customHeight="1" x14ac:dyDescent="0.3">
      <c r="A15" s="249" t="s">
        <v>177</v>
      </c>
      <c r="B15" s="249"/>
      <c r="C15" s="249"/>
      <c r="D15" s="249"/>
      <c r="E15" s="249"/>
      <c r="F15" s="249"/>
      <c r="G15" s="249"/>
      <c r="H15" s="249"/>
      <c r="I15" s="249"/>
    </row>
    <row r="16" spans="1:13" ht="35.25" customHeight="1" x14ac:dyDescent="0.3">
      <c r="A16" s="257" t="s">
        <v>178</v>
      </c>
      <c r="B16" s="257"/>
      <c r="C16" s="257"/>
      <c r="D16" s="257"/>
      <c r="E16" s="257"/>
      <c r="F16" s="257"/>
      <c r="G16" s="257"/>
      <c r="H16" s="257"/>
      <c r="I16" s="257"/>
      <c r="M16" s="25"/>
    </row>
    <row r="17" spans="1:19" ht="20.25" customHeight="1" x14ac:dyDescent="0.3">
      <c r="A17" s="252" t="s">
        <v>102</v>
      </c>
      <c r="B17" s="252"/>
      <c r="C17" s="16"/>
      <c r="D17" s="140"/>
      <c r="E17" s="140"/>
      <c r="F17" s="16"/>
      <c r="G17" s="16"/>
      <c r="H17" s="253" t="s">
        <v>103</v>
      </c>
      <c r="I17" s="253"/>
    </row>
    <row r="18" spans="1:19" ht="26.4" x14ac:dyDescent="0.3">
      <c r="A18" s="234" t="s">
        <v>30</v>
      </c>
      <c r="B18" s="220" t="s">
        <v>8</v>
      </c>
      <c r="C18" s="221"/>
      <c r="D18" s="264" t="s">
        <v>9</v>
      </c>
      <c r="E18" s="265"/>
      <c r="F18" s="222" t="s">
        <v>142</v>
      </c>
      <c r="G18" s="10" t="s">
        <v>23</v>
      </c>
      <c r="H18" s="119" t="s">
        <v>10</v>
      </c>
      <c r="I18" s="217" t="s">
        <v>65</v>
      </c>
    </row>
    <row r="19" spans="1:19" ht="19.5" customHeight="1" x14ac:dyDescent="0.3">
      <c r="A19" s="234"/>
      <c r="B19" s="236" t="s">
        <v>11</v>
      </c>
      <c r="C19" s="237"/>
      <c r="D19" s="270" t="s">
        <v>12</v>
      </c>
      <c r="E19" s="271"/>
      <c r="F19" s="223"/>
      <c r="G19" s="4" t="s">
        <v>25</v>
      </c>
      <c r="H19" s="90" t="s">
        <v>24</v>
      </c>
      <c r="I19" s="218"/>
    </row>
    <row r="20" spans="1:19" ht="26.4" x14ac:dyDescent="0.3">
      <c r="A20" s="234"/>
      <c r="B20" s="11" t="s">
        <v>143</v>
      </c>
      <c r="C20" s="11" t="s">
        <v>13</v>
      </c>
      <c r="D20" s="97" t="s">
        <v>14</v>
      </c>
      <c r="E20" s="48" t="s">
        <v>148</v>
      </c>
      <c r="F20" s="250" t="s">
        <v>16</v>
      </c>
      <c r="G20" s="11" t="s">
        <v>143</v>
      </c>
      <c r="H20" s="11" t="s">
        <v>13</v>
      </c>
      <c r="I20" s="218"/>
    </row>
    <row r="21" spans="1:19" ht="26.4" x14ac:dyDescent="0.3">
      <c r="A21" s="234"/>
      <c r="B21" s="98" t="s">
        <v>17</v>
      </c>
      <c r="C21" s="98" t="s">
        <v>18</v>
      </c>
      <c r="D21" s="98" t="s">
        <v>19</v>
      </c>
      <c r="E21" s="98" t="s">
        <v>20</v>
      </c>
      <c r="F21" s="251"/>
      <c r="G21" s="98" t="s">
        <v>17</v>
      </c>
      <c r="H21" s="98" t="s">
        <v>18</v>
      </c>
      <c r="I21" s="219"/>
      <c r="M21" s="25"/>
    </row>
    <row r="22" spans="1:19" x14ac:dyDescent="0.3">
      <c r="A22" s="142" t="s">
        <v>29</v>
      </c>
      <c r="B22" s="84">
        <f>C22+D22+E22</f>
        <v>1641</v>
      </c>
      <c r="C22" s="84">
        <v>1641</v>
      </c>
      <c r="D22" s="78">
        <v>0</v>
      </c>
      <c r="E22" s="78">
        <v>0</v>
      </c>
      <c r="F22" s="84">
        <v>847</v>
      </c>
      <c r="G22" s="85">
        <f>F22/B22*1000</f>
        <v>516.14868982327846</v>
      </c>
      <c r="H22" s="141">
        <f>F22/C22*1000</f>
        <v>516.14868982327846</v>
      </c>
      <c r="I22" s="106" t="s">
        <v>44</v>
      </c>
      <c r="M22" s="25"/>
    </row>
    <row r="23" spans="1:19" x14ac:dyDescent="0.3">
      <c r="A23" s="142" t="s">
        <v>31</v>
      </c>
      <c r="B23" s="84">
        <f t="shared" ref="B23:B35" si="2">C23+D23+E23</f>
        <v>13798</v>
      </c>
      <c r="C23" s="84">
        <v>10902</v>
      </c>
      <c r="D23" s="78">
        <v>26</v>
      </c>
      <c r="E23" s="78">
        <v>2870</v>
      </c>
      <c r="F23" s="84">
        <v>3654</v>
      </c>
      <c r="G23" s="85">
        <f>F23/B23*1000</f>
        <v>264.82098854906508</v>
      </c>
      <c r="H23" s="141">
        <f>F23/C23*1000</f>
        <v>335.16785910842043</v>
      </c>
      <c r="I23" s="107" t="s">
        <v>45</v>
      </c>
    </row>
    <row r="24" spans="1:19" x14ac:dyDescent="0.3">
      <c r="A24" s="143" t="s">
        <v>82</v>
      </c>
      <c r="B24" s="84">
        <f t="shared" si="2"/>
        <v>15707</v>
      </c>
      <c r="C24" s="84">
        <v>14795</v>
      </c>
      <c r="D24" s="78">
        <v>22</v>
      </c>
      <c r="E24" s="78">
        <v>890</v>
      </c>
      <c r="F24" s="84">
        <v>6122</v>
      </c>
      <c r="G24" s="85">
        <f t="shared" ref="G24:G36" si="3">F24/B24*1000</f>
        <v>389.7625262621761</v>
      </c>
      <c r="H24" s="141">
        <f t="shared" ref="H24:H36" si="4">F24/C24*1000</f>
        <v>413.78844204123016</v>
      </c>
      <c r="I24" s="107" t="s">
        <v>80</v>
      </c>
      <c r="M24" s="176"/>
      <c r="N24" s="176"/>
      <c r="O24" s="176"/>
      <c r="P24" s="176"/>
      <c r="Q24" s="176"/>
      <c r="R24" s="176"/>
      <c r="S24" s="176"/>
    </row>
    <row r="25" spans="1:19" x14ac:dyDescent="0.3">
      <c r="A25" s="144" t="s">
        <v>32</v>
      </c>
      <c r="B25" s="84">
        <f t="shared" si="2"/>
        <v>3213</v>
      </c>
      <c r="C25" s="84">
        <v>2747</v>
      </c>
      <c r="D25" s="78">
        <v>0</v>
      </c>
      <c r="E25" s="78">
        <v>466</v>
      </c>
      <c r="F25" s="84">
        <v>1159</v>
      </c>
      <c r="G25" s="85">
        <f t="shared" si="3"/>
        <v>360.72206660441952</v>
      </c>
      <c r="H25" s="141">
        <f t="shared" si="4"/>
        <v>421.91481616308704</v>
      </c>
      <c r="I25" s="107" t="s">
        <v>46</v>
      </c>
    </row>
    <row r="26" spans="1:19" x14ac:dyDescent="0.3">
      <c r="A26" s="144" t="s">
        <v>33</v>
      </c>
      <c r="B26" s="84">
        <f t="shared" si="2"/>
        <v>10140</v>
      </c>
      <c r="C26" s="84">
        <v>8585</v>
      </c>
      <c r="D26" s="78">
        <v>0</v>
      </c>
      <c r="E26" s="78">
        <v>1555</v>
      </c>
      <c r="F26" s="84">
        <v>3498</v>
      </c>
      <c r="G26" s="85">
        <f t="shared" si="3"/>
        <v>344.97041420118342</v>
      </c>
      <c r="H26" s="141">
        <f t="shared" si="4"/>
        <v>407.45486313337216</v>
      </c>
      <c r="I26" s="107" t="s">
        <v>47</v>
      </c>
    </row>
    <row r="27" spans="1:19" x14ac:dyDescent="0.3">
      <c r="A27" s="144" t="s">
        <v>34</v>
      </c>
      <c r="B27" s="84">
        <f t="shared" si="2"/>
        <v>4450</v>
      </c>
      <c r="C27" s="84">
        <v>1943</v>
      </c>
      <c r="D27" s="78">
        <v>122</v>
      </c>
      <c r="E27" s="78">
        <v>2385</v>
      </c>
      <c r="F27" s="84">
        <v>856</v>
      </c>
      <c r="G27" s="85">
        <f t="shared" si="3"/>
        <v>192.35955056179776</v>
      </c>
      <c r="H27" s="141">
        <f t="shared" si="4"/>
        <v>440.55584148224398</v>
      </c>
      <c r="I27" s="106" t="s">
        <v>53</v>
      </c>
    </row>
    <row r="28" spans="1:19" x14ac:dyDescent="0.3">
      <c r="A28" s="144" t="s">
        <v>35</v>
      </c>
      <c r="B28" s="84">
        <f t="shared" si="2"/>
        <v>29531</v>
      </c>
      <c r="C28" s="84">
        <v>29531</v>
      </c>
      <c r="D28" s="78">
        <v>0</v>
      </c>
      <c r="E28" s="78">
        <v>0</v>
      </c>
      <c r="F28" s="84">
        <v>9847</v>
      </c>
      <c r="G28" s="85">
        <f t="shared" si="3"/>
        <v>333.44620906843659</v>
      </c>
      <c r="H28" s="141">
        <f t="shared" si="4"/>
        <v>333.44620906843659</v>
      </c>
      <c r="I28" s="106" t="s">
        <v>54</v>
      </c>
    </row>
    <row r="29" spans="1:19" x14ac:dyDescent="0.3">
      <c r="A29" s="144" t="s">
        <v>83</v>
      </c>
      <c r="B29" s="84">
        <v>17156</v>
      </c>
      <c r="C29" s="84">
        <v>15127</v>
      </c>
      <c r="D29" s="78">
        <v>0</v>
      </c>
      <c r="E29" s="78">
        <v>2029</v>
      </c>
      <c r="F29" s="84">
        <v>8954</v>
      </c>
      <c r="G29" s="85">
        <f t="shared" si="3"/>
        <v>521.91653065982746</v>
      </c>
      <c r="H29" s="141">
        <f t="shared" si="4"/>
        <v>591.9217293581014</v>
      </c>
      <c r="I29" s="108" t="s">
        <v>81</v>
      </c>
    </row>
    <row r="30" spans="1:19" x14ac:dyDescent="0.3">
      <c r="A30" s="144" t="s">
        <v>36</v>
      </c>
      <c r="B30" s="84">
        <f t="shared" si="2"/>
        <v>456</v>
      </c>
      <c r="C30" s="84">
        <v>456</v>
      </c>
      <c r="D30" s="78">
        <v>0</v>
      </c>
      <c r="E30" s="78">
        <v>0</v>
      </c>
      <c r="F30" s="84">
        <v>224</v>
      </c>
      <c r="G30" s="85">
        <f t="shared" si="3"/>
        <v>491.22807017543857</v>
      </c>
      <c r="H30" s="141">
        <f t="shared" si="4"/>
        <v>491.22807017543857</v>
      </c>
      <c r="I30" s="108" t="s">
        <v>48</v>
      </c>
    </row>
    <row r="31" spans="1:19" x14ac:dyDescent="0.3">
      <c r="A31" s="144" t="s">
        <v>37</v>
      </c>
      <c r="B31" s="84">
        <f t="shared" si="2"/>
        <v>121874</v>
      </c>
      <c r="C31" s="84">
        <v>42110</v>
      </c>
      <c r="D31" s="78">
        <v>0</v>
      </c>
      <c r="E31" s="78">
        <v>79764</v>
      </c>
      <c r="F31" s="84">
        <v>14166</v>
      </c>
      <c r="G31" s="85">
        <f t="shared" si="3"/>
        <v>116.23479987528103</v>
      </c>
      <c r="H31" s="141">
        <f t="shared" si="4"/>
        <v>336.40465447637143</v>
      </c>
      <c r="I31" s="108" t="s">
        <v>49</v>
      </c>
    </row>
    <row r="32" spans="1:19" x14ac:dyDescent="0.3">
      <c r="A32" s="144" t="s">
        <v>38</v>
      </c>
      <c r="B32" s="84">
        <f t="shared" si="2"/>
        <v>60276</v>
      </c>
      <c r="C32" s="84">
        <v>59372</v>
      </c>
      <c r="D32" s="78">
        <v>789</v>
      </c>
      <c r="E32" s="78">
        <v>115</v>
      </c>
      <c r="F32" s="84">
        <v>21009</v>
      </c>
      <c r="G32" s="85">
        <f t="shared" si="3"/>
        <v>348.54668524785984</v>
      </c>
      <c r="H32" s="141">
        <f t="shared" si="4"/>
        <v>353.85366839587687</v>
      </c>
      <c r="I32" s="108" t="s">
        <v>50</v>
      </c>
    </row>
    <row r="33" spans="1:17" x14ac:dyDescent="0.3">
      <c r="A33" s="144" t="s">
        <v>57</v>
      </c>
      <c r="B33" s="84">
        <f t="shared" si="2"/>
        <v>16075</v>
      </c>
      <c r="C33" s="84">
        <v>15752</v>
      </c>
      <c r="D33" s="78">
        <v>323</v>
      </c>
      <c r="E33" s="78">
        <v>0</v>
      </c>
      <c r="F33" s="84">
        <v>6084</v>
      </c>
      <c r="G33" s="85">
        <f t="shared" si="3"/>
        <v>378.47589424572323</v>
      </c>
      <c r="H33" s="141">
        <f t="shared" si="4"/>
        <v>386.2366683595734</v>
      </c>
      <c r="I33" s="108" t="s">
        <v>73</v>
      </c>
    </row>
    <row r="34" spans="1:17" x14ac:dyDescent="0.3">
      <c r="A34" s="144" t="s">
        <v>40</v>
      </c>
      <c r="B34" s="84">
        <f t="shared" si="2"/>
        <v>106941</v>
      </c>
      <c r="C34" s="84">
        <v>78681</v>
      </c>
      <c r="D34" s="78">
        <v>2673</v>
      </c>
      <c r="E34" s="78">
        <v>25587</v>
      </c>
      <c r="F34" s="84">
        <v>17285</v>
      </c>
      <c r="G34" s="85">
        <f t="shared" si="3"/>
        <v>161.63117980942764</v>
      </c>
      <c r="H34" s="141">
        <f t="shared" si="4"/>
        <v>219.68454900166495</v>
      </c>
      <c r="I34" s="121" t="s">
        <v>56</v>
      </c>
    </row>
    <row r="35" spans="1:17" x14ac:dyDescent="0.3">
      <c r="A35" s="144" t="s">
        <v>41</v>
      </c>
      <c r="B35" s="84">
        <f t="shared" si="2"/>
        <v>620</v>
      </c>
      <c r="C35" s="78">
        <v>0</v>
      </c>
      <c r="D35" s="78">
        <v>15</v>
      </c>
      <c r="E35" s="78">
        <v>605</v>
      </c>
      <c r="F35" s="78">
        <v>0</v>
      </c>
      <c r="G35" s="85">
        <f t="shared" si="3"/>
        <v>0</v>
      </c>
      <c r="H35" s="141">
        <v>0</v>
      </c>
      <c r="I35" s="108" t="s">
        <v>55</v>
      </c>
    </row>
    <row r="36" spans="1:17" x14ac:dyDescent="0.3">
      <c r="A36" s="145" t="s">
        <v>21</v>
      </c>
      <c r="B36" s="84">
        <f>SUM(B22:B35)</f>
        <v>401878</v>
      </c>
      <c r="C36" s="84">
        <f>SUM(C22:C35)</f>
        <v>281642</v>
      </c>
      <c r="D36" s="84">
        <f t="shared" ref="D36:F36" si="5">SUM(D22:D35)</f>
        <v>3970</v>
      </c>
      <c r="E36" s="84">
        <f>SUM(E22:E35)</f>
        <v>116266</v>
      </c>
      <c r="F36" s="84">
        <f t="shared" si="5"/>
        <v>93705</v>
      </c>
      <c r="G36" s="85">
        <f t="shared" si="3"/>
        <v>233.16777728564389</v>
      </c>
      <c r="H36" s="141">
        <f t="shared" si="4"/>
        <v>332.70961007236139</v>
      </c>
      <c r="I36" s="106" t="s">
        <v>22</v>
      </c>
      <c r="K36" s="25"/>
      <c r="L36" s="25"/>
      <c r="M36" s="25"/>
      <c r="N36" s="47"/>
      <c r="O36" s="25"/>
    </row>
    <row r="37" spans="1:17" x14ac:dyDescent="0.3">
      <c r="I37" s="173"/>
      <c r="K37" s="176"/>
      <c r="L37" s="176"/>
      <c r="M37" s="176"/>
      <c r="N37" s="176"/>
      <c r="O37" s="176"/>
      <c r="P37" s="176"/>
      <c r="Q37" s="176"/>
    </row>
    <row r="38" spans="1:17" s="28" customFormat="1" ht="15" customHeight="1" x14ac:dyDescent="0.3">
      <c r="D38" s="42"/>
      <c r="E38" s="42"/>
    </row>
    <row r="39" spans="1:17" s="28" customFormat="1" ht="15" customHeight="1" x14ac:dyDescent="0.3">
      <c r="D39" s="42"/>
      <c r="E39" s="42"/>
    </row>
    <row r="40" spans="1:17" x14ac:dyDescent="0.3">
      <c r="B40" s="25"/>
      <c r="C40" s="25"/>
      <c r="D40" s="25"/>
      <c r="E40" s="25"/>
      <c r="F40" s="25"/>
      <c r="G40" s="25"/>
      <c r="H40" s="25"/>
    </row>
    <row r="41" spans="1:17" x14ac:dyDescent="0.3">
      <c r="B41" s="25"/>
      <c r="C41" s="25"/>
      <c r="D41" s="45"/>
      <c r="E41" s="45"/>
      <c r="F41" s="25"/>
    </row>
    <row r="42" spans="1:17" x14ac:dyDescent="0.3">
      <c r="B42" s="25"/>
    </row>
    <row r="43" spans="1:17" x14ac:dyDescent="0.3">
      <c r="E43" s="45"/>
    </row>
    <row r="52" spans="2:6" x14ac:dyDescent="0.3">
      <c r="B52" s="25"/>
      <c r="C52" s="25"/>
      <c r="F52" s="25"/>
    </row>
  </sheetData>
  <mergeCells count="23">
    <mergeCell ref="A1:I1"/>
    <mergeCell ref="A4:A7"/>
    <mergeCell ref="B4:C4"/>
    <mergeCell ref="D4:E4"/>
    <mergeCell ref="A15:I15"/>
    <mergeCell ref="A2:I2"/>
    <mergeCell ref="F4:F5"/>
    <mergeCell ref="I4:I7"/>
    <mergeCell ref="B5:C5"/>
    <mergeCell ref="D5:E5"/>
    <mergeCell ref="F6:F7"/>
    <mergeCell ref="H3:I3"/>
    <mergeCell ref="A16:I16"/>
    <mergeCell ref="A18:A21"/>
    <mergeCell ref="B18:C18"/>
    <mergeCell ref="D18:E18"/>
    <mergeCell ref="F18:F19"/>
    <mergeCell ref="I18:I21"/>
    <mergeCell ref="B19:C19"/>
    <mergeCell ref="D19:E19"/>
    <mergeCell ref="F20:F21"/>
    <mergeCell ref="H17:I17"/>
    <mergeCell ref="A17:B17"/>
  </mergeCells>
  <printOptions horizontalCentered="1" verticalCentered="1"/>
  <pageMargins left="0.25" right="0.25" top="0.25" bottom="0.25" header="0.31496062992126" footer="0.31496062992126"/>
  <pageSetup paperSize="9" orientation="portrait" r:id="rId1"/>
  <headerFooter>
    <oddFooter>&amp;C16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rightToLeft="1" topLeftCell="A4" workbookViewId="0">
      <selection activeCell="B4" sqref="B4:F9"/>
    </sheetView>
  </sheetViews>
  <sheetFormatPr defaultRowHeight="14.4" x14ac:dyDescent="0.3"/>
  <cols>
    <col min="1" max="1" width="8.6640625" customWidth="1"/>
    <col min="2" max="2" width="11.21875" customWidth="1"/>
    <col min="3" max="3" width="14.44140625" customWidth="1"/>
    <col min="4" max="5" width="12" customWidth="1"/>
    <col min="12" max="12" width="10.88671875" bestFit="1" customWidth="1"/>
  </cols>
  <sheetData>
    <row r="1" spans="1:36" ht="18" customHeight="1" x14ac:dyDescent="0.3"/>
    <row r="2" spans="1:36" ht="18" customHeight="1" x14ac:dyDescent="0.3"/>
    <row r="3" spans="1:36" x14ac:dyDescent="0.3">
      <c r="B3" s="7"/>
      <c r="C3" s="7"/>
    </row>
    <row r="4" spans="1:36" ht="35.25" customHeight="1" x14ac:dyDescent="0.3">
      <c r="B4" s="249" t="s">
        <v>179</v>
      </c>
      <c r="C4" s="249"/>
      <c r="D4" s="249"/>
      <c r="E4" s="249"/>
      <c r="F4" s="249"/>
    </row>
    <row r="5" spans="1:36" ht="39" customHeight="1" x14ac:dyDescent="0.3">
      <c r="B5" s="254" t="s">
        <v>180</v>
      </c>
      <c r="C5" s="254"/>
      <c r="D5" s="254"/>
      <c r="E5" s="254"/>
      <c r="F5" s="254"/>
    </row>
    <row r="6" spans="1:36" ht="21" customHeight="1" x14ac:dyDescent="0.3">
      <c r="B6" s="120" t="s">
        <v>104</v>
      </c>
      <c r="C6" s="16"/>
      <c r="D6" s="16"/>
      <c r="E6" s="253" t="s">
        <v>105</v>
      </c>
      <c r="F6" s="253"/>
      <c r="K6" s="46"/>
      <c r="L6" s="46"/>
      <c r="M6" s="46"/>
      <c r="N6" s="46"/>
      <c r="O6" s="46"/>
    </row>
    <row r="7" spans="1:36" ht="30" customHeight="1" x14ac:dyDescent="0.3">
      <c r="B7" s="202" t="s">
        <v>68</v>
      </c>
      <c r="C7" s="97" t="s">
        <v>63</v>
      </c>
      <c r="D7" s="97" t="s">
        <v>59</v>
      </c>
      <c r="E7" s="153" t="s">
        <v>149</v>
      </c>
      <c r="F7" s="217" t="s">
        <v>62</v>
      </c>
    </row>
    <row r="8" spans="1:36" ht="39.6" customHeight="1" x14ac:dyDescent="0.3">
      <c r="B8" s="204"/>
      <c r="C8" s="185" t="s">
        <v>64</v>
      </c>
      <c r="D8" s="149" t="s">
        <v>112</v>
      </c>
      <c r="E8" s="149" t="s">
        <v>92</v>
      </c>
      <c r="F8" s="219"/>
    </row>
    <row r="9" spans="1:36" ht="34.200000000000003" customHeight="1" x14ac:dyDescent="0.3">
      <c r="B9" s="95" t="s">
        <v>6</v>
      </c>
      <c r="C9" s="116">
        <v>480524</v>
      </c>
      <c r="D9" s="186">
        <v>495.5</v>
      </c>
      <c r="E9" s="116">
        <f>C9*D9/1000</f>
        <v>238099.64199999999</v>
      </c>
      <c r="F9" s="151" t="s">
        <v>28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s="40" customFormat="1" ht="15" customHeight="1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</row>
    <row r="11" spans="1:36" s="40" customFormat="1" ht="15" customHeight="1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</row>
  </sheetData>
  <mergeCells count="5">
    <mergeCell ref="B4:F4"/>
    <mergeCell ref="B5:F5"/>
    <mergeCell ref="B7:B8"/>
    <mergeCell ref="E6:F6"/>
    <mergeCell ref="F7:F8"/>
  </mergeCells>
  <printOptions horizontalCentered="1" verticalCentered="1"/>
  <pageMargins left="0.25" right="0.25" top="0.25" bottom="0.25" header="0.31496062992126" footer="0.31496062992126"/>
  <pageSetup paperSize="9" orientation="portrait" r:id="rId1"/>
  <headerFooter>
    <oddFooter>&amp;C17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B1" zoomScaleNormal="100" workbookViewId="0">
      <selection activeCell="A25" sqref="A25"/>
    </sheetView>
  </sheetViews>
  <sheetFormatPr defaultRowHeight="14.4" x14ac:dyDescent="0.3"/>
  <sheetData/>
  <printOptions horizontalCentered="1" verticalCentered="1"/>
  <pageMargins left="0" right="0" top="0.75" bottom="0.75" header="0.3" footer="0.3"/>
  <pageSetup paperSize="9" orientation="portrait" r:id="rId1"/>
  <headerFooter>
    <oddFooter>&amp;C18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/>
  </sheetViews>
  <sheetFormatPr defaultRowHeight="14.4" x14ac:dyDescent="0.3"/>
  <sheetData/>
  <printOptions horizontalCentered="1" verticalCentered="1"/>
  <pageMargins left="0" right="0" top="0.75" bottom="0" header="0.3" footer="0.3"/>
  <pageSetup paperSize="9" orientation="portrait" r:id="rId1"/>
  <headerFooter>
    <oddFooter>&amp;C19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31" workbookViewId="0"/>
  </sheetViews>
  <sheetFormatPr defaultRowHeight="14.4" x14ac:dyDescent="0.3"/>
  <sheetData/>
  <printOptions horizontalCentered="1" verticalCentered="1"/>
  <pageMargins left="0" right="0" top="0.75" bottom="0" header="0.3" footer="0.3"/>
  <pageSetup paperSize="9" orientation="portrait" r:id="rId1"/>
  <headerFooter>
    <oddFooter>&amp;C20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rightToLeft="1" zoomScaleNormal="100" workbookViewId="0">
      <selection sqref="A1:J58"/>
    </sheetView>
  </sheetViews>
  <sheetFormatPr defaultRowHeight="14.4" x14ac:dyDescent="0.3"/>
  <cols>
    <col min="3" max="3" width="7.33203125" customWidth="1"/>
    <col min="4" max="4" width="11" customWidth="1"/>
    <col min="5" max="5" width="11.33203125" customWidth="1"/>
    <col min="10" max="10" width="8.33203125" customWidth="1"/>
    <col min="12" max="12" width="14.33203125" customWidth="1"/>
  </cols>
  <sheetData>
    <row r="1" spans="1:12" ht="15" customHeight="1" x14ac:dyDescent="0.3">
      <c r="A1" s="227" t="s">
        <v>134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2" ht="15" customHeight="1" x14ac:dyDescent="0.3">
      <c r="A2" s="227" t="s">
        <v>182</v>
      </c>
      <c r="B2" s="227"/>
      <c r="C2" s="227"/>
      <c r="D2" s="227"/>
      <c r="E2" s="227"/>
      <c r="F2" s="227"/>
      <c r="G2" s="227"/>
      <c r="H2" s="227"/>
      <c r="I2" s="227"/>
      <c r="J2" s="227"/>
    </row>
    <row r="3" spans="1:12" ht="12.6" customHeight="1" x14ac:dyDescent="0.3">
      <c r="A3" s="228" t="s">
        <v>181</v>
      </c>
      <c r="B3" s="228"/>
      <c r="C3" s="228"/>
      <c r="D3" s="228"/>
      <c r="E3" s="228"/>
      <c r="F3" s="228"/>
      <c r="G3" s="228"/>
      <c r="H3" s="228"/>
      <c r="I3" s="228"/>
      <c r="J3" s="228"/>
    </row>
    <row r="4" spans="1:12" ht="9.6" customHeight="1" x14ac:dyDescent="0.3">
      <c r="A4" s="31"/>
      <c r="B4" s="31"/>
      <c r="C4" s="31"/>
      <c r="D4" s="31"/>
      <c r="E4" s="31"/>
      <c r="F4" s="31"/>
      <c r="G4" s="31"/>
      <c r="I4" s="54" t="s">
        <v>90</v>
      </c>
    </row>
    <row r="15" spans="1:12" x14ac:dyDescent="0.3">
      <c r="L15" s="18"/>
    </row>
    <row r="17" spans="1:10" ht="18.75" customHeight="1" x14ac:dyDescent="0.3"/>
    <row r="18" spans="1:10" ht="18" customHeight="1" x14ac:dyDescent="0.3">
      <c r="A18" s="19"/>
      <c r="B18" s="230" t="s">
        <v>109</v>
      </c>
      <c r="C18" s="230"/>
      <c r="D18" s="230"/>
      <c r="E18" s="230"/>
      <c r="F18" s="230"/>
      <c r="G18" s="230"/>
      <c r="H18" s="230"/>
      <c r="I18" s="17"/>
    </row>
    <row r="19" spans="1:10" ht="15" customHeight="1" x14ac:dyDescent="0.3">
      <c r="A19" s="227" t="s">
        <v>135</v>
      </c>
      <c r="B19" s="227"/>
      <c r="C19" s="227"/>
      <c r="D19" s="227"/>
      <c r="E19" s="227"/>
      <c r="F19" s="227"/>
      <c r="G19" s="227"/>
      <c r="H19" s="227"/>
      <c r="I19" s="227"/>
      <c r="J19" s="227"/>
    </row>
    <row r="20" spans="1:10" ht="14.25" customHeight="1" x14ac:dyDescent="0.3">
      <c r="A20" s="227" t="s">
        <v>184</v>
      </c>
      <c r="B20" s="227"/>
      <c r="C20" s="227"/>
      <c r="D20" s="227"/>
      <c r="E20" s="227"/>
      <c r="F20" s="227"/>
      <c r="G20" s="227"/>
      <c r="H20" s="227"/>
      <c r="I20" s="227"/>
      <c r="J20" s="227"/>
    </row>
    <row r="21" spans="1:10" ht="13.2" customHeight="1" x14ac:dyDescent="0.3">
      <c r="A21" s="229" t="s">
        <v>183</v>
      </c>
      <c r="B21" s="229"/>
      <c r="C21" s="229"/>
      <c r="D21" s="229"/>
      <c r="E21" s="229"/>
      <c r="F21" s="229"/>
      <c r="G21" s="229"/>
      <c r="H21" s="229"/>
      <c r="I21" s="229"/>
      <c r="J21" s="229"/>
    </row>
    <row r="22" spans="1:10" ht="10.8" customHeight="1" x14ac:dyDescent="0.3">
      <c r="A22" s="31"/>
      <c r="B22" s="31"/>
      <c r="C22" s="31"/>
      <c r="D22" s="31"/>
      <c r="E22" s="31"/>
      <c r="F22" s="31"/>
      <c r="G22" s="31"/>
      <c r="I22" s="53" t="s">
        <v>91</v>
      </c>
    </row>
    <row r="34" spans="1:16" x14ac:dyDescent="0.3">
      <c r="B34" s="225" t="s">
        <v>109</v>
      </c>
      <c r="C34" s="225"/>
      <c r="D34" s="225"/>
      <c r="E34" s="225"/>
      <c r="F34" s="225"/>
      <c r="G34" s="225"/>
      <c r="H34" s="225"/>
    </row>
    <row r="35" spans="1:16" ht="22.2" customHeight="1" x14ac:dyDescent="0.3">
      <c r="B35" s="225"/>
      <c r="C35" s="225"/>
      <c r="D35" s="225"/>
      <c r="E35" s="225"/>
      <c r="F35" s="225"/>
      <c r="G35" s="225"/>
      <c r="H35" s="225"/>
      <c r="I35" s="71"/>
    </row>
    <row r="36" spans="1:16" ht="1.2" customHeight="1" x14ac:dyDescent="0.3">
      <c r="B36" s="177"/>
      <c r="C36" s="177"/>
      <c r="D36" s="177"/>
      <c r="E36" s="177"/>
      <c r="F36" s="177"/>
      <c r="G36" s="177"/>
      <c r="H36" s="177"/>
      <c r="I36" s="71"/>
    </row>
    <row r="37" spans="1:16" ht="17.399999999999999" customHeight="1" x14ac:dyDescent="0.3">
      <c r="A37" s="227" t="s">
        <v>136</v>
      </c>
      <c r="B37" s="227"/>
      <c r="C37" s="227"/>
      <c r="D37" s="227"/>
      <c r="E37" s="227"/>
      <c r="F37" s="227"/>
      <c r="G37" s="227"/>
      <c r="H37" s="227"/>
      <c r="I37" s="227"/>
      <c r="J37" s="227"/>
    </row>
    <row r="38" spans="1:16" ht="15" customHeight="1" x14ac:dyDescent="0.3">
      <c r="A38" s="227" t="s">
        <v>185</v>
      </c>
      <c r="B38" s="227"/>
      <c r="C38" s="227"/>
      <c r="D38" s="227"/>
      <c r="E38" s="227"/>
      <c r="F38" s="227"/>
      <c r="G38" s="227"/>
      <c r="H38" s="227"/>
      <c r="I38" s="227"/>
      <c r="J38" s="227"/>
    </row>
    <row r="39" spans="1:16" ht="9.6" customHeight="1" x14ac:dyDescent="0.3">
      <c r="A39" s="228" t="s">
        <v>186</v>
      </c>
      <c r="B39" s="228"/>
      <c r="C39" s="228"/>
      <c r="D39" s="228"/>
      <c r="E39" s="228"/>
      <c r="F39" s="228"/>
      <c r="G39" s="228"/>
      <c r="H39" s="228"/>
      <c r="I39" s="228"/>
      <c r="J39" s="228"/>
      <c r="M39" s="7"/>
      <c r="N39" s="35"/>
      <c r="O39" s="33"/>
      <c r="P39" s="33"/>
    </row>
    <row r="40" spans="1:16" ht="10.8" customHeight="1" x14ac:dyDescent="0.3">
      <c r="A40" s="29"/>
      <c r="B40" s="29"/>
      <c r="C40" s="29"/>
      <c r="D40" s="29"/>
      <c r="E40" s="29"/>
      <c r="F40" s="29"/>
      <c r="G40" s="29"/>
      <c r="I40" s="30" t="s">
        <v>76</v>
      </c>
      <c r="M40" s="7"/>
      <c r="N40" s="36"/>
      <c r="O40" s="33"/>
      <c r="P40" s="33"/>
    </row>
    <row r="41" spans="1:16" x14ac:dyDescent="0.3">
      <c r="M41" s="7"/>
      <c r="N41" s="37"/>
      <c r="O41" s="33"/>
      <c r="P41" s="33"/>
    </row>
    <row r="42" spans="1:16" x14ac:dyDescent="0.3">
      <c r="A42" s="26"/>
      <c r="B42" s="26"/>
      <c r="C42" s="26"/>
      <c r="D42" s="26"/>
      <c r="M42" s="7"/>
      <c r="N42" s="38"/>
      <c r="O42" s="33"/>
      <c r="P42" s="32"/>
    </row>
    <row r="43" spans="1:16" x14ac:dyDescent="0.3">
      <c r="M43" s="7"/>
      <c r="N43" s="38"/>
      <c r="O43" s="39"/>
      <c r="P43" s="34"/>
    </row>
    <row r="44" spans="1:16" x14ac:dyDescent="0.3">
      <c r="M44" s="7"/>
      <c r="N44" s="7"/>
      <c r="O44" s="7"/>
      <c r="P44" s="7"/>
    </row>
    <row r="54" spans="1:10" ht="15.6" x14ac:dyDescent="0.3">
      <c r="A54" s="27"/>
      <c r="E54" s="8"/>
    </row>
    <row r="55" spans="1:10" ht="25.2" customHeight="1" x14ac:dyDescent="0.3">
      <c r="B55" s="226" t="s">
        <v>108</v>
      </c>
      <c r="C55" s="226"/>
      <c r="D55" s="226"/>
      <c r="E55" s="226"/>
      <c r="F55" s="226"/>
      <c r="G55" s="226"/>
      <c r="H55" s="226"/>
    </row>
    <row r="56" spans="1:10" ht="2.4" hidden="1" customHeight="1" x14ac:dyDescent="0.3">
      <c r="B56" s="178"/>
      <c r="C56" s="178"/>
      <c r="D56" s="178"/>
      <c r="E56" s="178"/>
      <c r="F56" s="178"/>
      <c r="G56" s="178"/>
      <c r="H56" s="178"/>
    </row>
    <row r="57" spans="1:10" x14ac:dyDescent="0.3">
      <c r="A57" s="231" t="s">
        <v>138</v>
      </c>
      <c r="B57" s="231"/>
      <c r="C57" s="231"/>
      <c r="D57" s="231"/>
      <c r="E57" s="231"/>
      <c r="F57" s="231"/>
      <c r="G57" s="231"/>
      <c r="H57" s="231"/>
      <c r="I57" s="231"/>
      <c r="J57" s="231"/>
    </row>
    <row r="58" spans="1:10" x14ac:dyDescent="0.3">
      <c r="A58" s="231" t="s">
        <v>139</v>
      </c>
      <c r="B58" s="231"/>
      <c r="C58" s="231"/>
      <c r="D58" s="231"/>
      <c r="E58" s="231"/>
      <c r="F58" s="231"/>
      <c r="G58" s="231"/>
    </row>
  </sheetData>
  <mergeCells count="14">
    <mergeCell ref="A58:G58"/>
    <mergeCell ref="A37:J37"/>
    <mergeCell ref="A38:J38"/>
    <mergeCell ref="A39:J39"/>
    <mergeCell ref="A57:J57"/>
    <mergeCell ref="B34:H35"/>
    <mergeCell ref="B55:H55"/>
    <mergeCell ref="A1:J1"/>
    <mergeCell ref="A2:J2"/>
    <mergeCell ref="A3:J3"/>
    <mergeCell ref="A21:J21"/>
    <mergeCell ref="A20:J20"/>
    <mergeCell ref="A19:J19"/>
    <mergeCell ref="B18:H18"/>
  </mergeCells>
  <printOptions horizontalCentered="1" verticalCentered="1"/>
  <pageMargins left="0.196850393700787" right="0.39370078740157499" top="0.196850393700787" bottom="0.196850393700787" header="0.31496062992126" footer="0.31496062992126"/>
  <pageSetup paperSize="9" scale="93" orientation="portrait" r:id="rId1"/>
  <headerFooter>
    <oddFooter>&amp;C6&amp;Rا</oddFooter>
  </headerFooter>
  <rowBreaks count="1" manualBreakCount="1">
    <brk id="5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rightToLeft="1" zoomScaleNormal="100" workbookViewId="0">
      <selection sqref="A1:H25"/>
    </sheetView>
  </sheetViews>
  <sheetFormatPr defaultRowHeight="14.4" x14ac:dyDescent="0.3"/>
  <cols>
    <col min="1" max="1" width="11.33203125" style="61" customWidth="1"/>
    <col min="2" max="2" width="10" style="61" customWidth="1"/>
    <col min="3" max="3" width="10.21875" style="61" customWidth="1"/>
    <col min="4" max="4" width="9.6640625" style="61" customWidth="1"/>
    <col min="5" max="5" width="9.33203125" style="61" customWidth="1"/>
    <col min="6" max="6" width="8" style="61" customWidth="1"/>
    <col min="7" max="7" width="10.77734375" style="61" customWidth="1"/>
    <col min="8" max="8" width="19.109375" style="61" customWidth="1"/>
    <col min="11" max="11" width="18.21875" customWidth="1"/>
    <col min="12" max="12" width="29.77734375" customWidth="1"/>
  </cols>
  <sheetData>
    <row r="1" spans="1:18" ht="23.4" customHeight="1" x14ac:dyDescent="0.3">
      <c r="A1" s="244" t="s">
        <v>160</v>
      </c>
      <c r="B1" s="244"/>
      <c r="C1" s="244"/>
      <c r="D1" s="244"/>
      <c r="E1" s="244"/>
      <c r="F1" s="244"/>
      <c r="G1" s="244"/>
      <c r="H1" s="244"/>
      <c r="I1" s="166"/>
    </row>
    <row r="2" spans="1:18" ht="25.2" customHeight="1" x14ac:dyDescent="0.3">
      <c r="A2" s="243" t="s">
        <v>126</v>
      </c>
      <c r="B2" s="243"/>
      <c r="C2" s="243"/>
      <c r="D2" s="243"/>
      <c r="E2" s="243"/>
      <c r="F2" s="243"/>
      <c r="G2" s="243"/>
      <c r="H2" s="243"/>
      <c r="I2" s="165"/>
    </row>
    <row r="3" spans="1:18" ht="16.8" customHeight="1" x14ac:dyDescent="0.3">
      <c r="A3" s="161"/>
      <c r="B3" s="161"/>
      <c r="C3" s="243" t="s">
        <v>161</v>
      </c>
      <c r="D3" s="243"/>
      <c r="E3" s="243"/>
      <c r="F3" s="243"/>
      <c r="G3" s="161"/>
      <c r="H3" s="161"/>
      <c r="I3" s="161"/>
    </row>
    <row r="4" spans="1:18" ht="18" customHeight="1" x14ac:dyDescent="0.3">
      <c r="A4" s="59" t="s">
        <v>26</v>
      </c>
      <c r="B4" s="6"/>
      <c r="C4" s="2"/>
      <c r="D4" s="2"/>
      <c r="E4" s="2"/>
      <c r="F4" s="2"/>
      <c r="H4" s="171" t="s">
        <v>93</v>
      </c>
    </row>
    <row r="5" spans="1:18" ht="22.2" customHeight="1" x14ac:dyDescent="0.3">
      <c r="A5" s="234" t="s">
        <v>140</v>
      </c>
      <c r="B5" s="220" t="s">
        <v>8</v>
      </c>
      <c r="C5" s="221"/>
      <c r="D5" s="93" t="s">
        <v>9</v>
      </c>
      <c r="E5" s="222" t="s">
        <v>142</v>
      </c>
      <c r="F5" s="72" t="s">
        <v>23</v>
      </c>
      <c r="G5" s="89" t="s">
        <v>10</v>
      </c>
      <c r="H5" s="235" t="s">
        <v>95</v>
      </c>
    </row>
    <row r="6" spans="1:18" ht="22.2" customHeight="1" x14ac:dyDescent="0.3">
      <c r="A6" s="234"/>
      <c r="B6" s="236" t="s">
        <v>11</v>
      </c>
      <c r="C6" s="237"/>
      <c r="D6" s="94" t="s">
        <v>12</v>
      </c>
      <c r="E6" s="223"/>
      <c r="F6" s="4" t="s">
        <v>25</v>
      </c>
      <c r="G6" s="90" t="s">
        <v>24</v>
      </c>
      <c r="H6" s="235"/>
    </row>
    <row r="7" spans="1:18" ht="26.4" x14ac:dyDescent="0.3">
      <c r="A7" s="234"/>
      <c r="B7" s="73" t="s">
        <v>141</v>
      </c>
      <c r="C7" s="73" t="s">
        <v>13</v>
      </c>
      <c r="D7" s="73" t="s">
        <v>14</v>
      </c>
      <c r="E7" s="238" t="s">
        <v>16</v>
      </c>
      <c r="F7" s="73" t="s">
        <v>141</v>
      </c>
      <c r="G7" s="73" t="s">
        <v>13</v>
      </c>
      <c r="H7" s="235"/>
    </row>
    <row r="8" spans="1:18" ht="26.4" x14ac:dyDescent="0.3">
      <c r="A8" s="234"/>
      <c r="B8" s="159" t="s">
        <v>17</v>
      </c>
      <c r="C8" s="91" t="s">
        <v>18</v>
      </c>
      <c r="D8" s="91" t="s">
        <v>19</v>
      </c>
      <c r="E8" s="239"/>
      <c r="F8" s="159" t="s">
        <v>17</v>
      </c>
      <c r="G8" s="91" t="s">
        <v>18</v>
      </c>
      <c r="H8" s="235"/>
    </row>
    <row r="9" spans="1:18" ht="19.5" customHeight="1" x14ac:dyDescent="0.3">
      <c r="A9" s="65" t="s">
        <v>96</v>
      </c>
      <c r="B9" s="78">
        <f>D9+C9</f>
        <v>5015835</v>
      </c>
      <c r="C9" s="78">
        <v>4978188</v>
      </c>
      <c r="D9" s="78">
        <v>37647</v>
      </c>
      <c r="E9" s="78">
        <v>3823849</v>
      </c>
      <c r="F9" s="81">
        <f>E9/B9*1000</f>
        <v>762.35542038364497</v>
      </c>
      <c r="G9" s="81">
        <f>E9/C9*1000</f>
        <v>768.1206495214725</v>
      </c>
      <c r="H9" s="106" t="s">
        <v>122</v>
      </c>
    </row>
    <row r="10" spans="1:18" ht="19.5" customHeight="1" x14ac:dyDescent="0.3">
      <c r="A10" s="65" t="s">
        <v>97</v>
      </c>
      <c r="B10" s="78">
        <f>D10+C10</f>
        <v>3404015</v>
      </c>
      <c r="C10" s="78">
        <v>1694121</v>
      </c>
      <c r="D10" s="78">
        <v>1709894</v>
      </c>
      <c r="E10" s="78">
        <v>423877</v>
      </c>
      <c r="F10" s="81">
        <f>E10/B10*1000</f>
        <v>124.52265927147795</v>
      </c>
      <c r="G10" s="81">
        <f>E10/C10*1000</f>
        <v>250.20467841435175</v>
      </c>
      <c r="H10" s="106" t="s">
        <v>187</v>
      </c>
    </row>
    <row r="11" spans="1:18" ht="19.5" customHeight="1" x14ac:dyDescent="0.3">
      <c r="A11" s="152" t="s">
        <v>21</v>
      </c>
      <c r="B11" s="78">
        <f>SUM(B9:B10)</f>
        <v>8419850</v>
      </c>
      <c r="C11" s="78">
        <f>SUM(C9:C10)</f>
        <v>6672309</v>
      </c>
      <c r="D11" s="78">
        <f>SUM(D9:D10)</f>
        <v>1747541</v>
      </c>
      <c r="E11" s="78">
        <f>SUM(E9:E10)</f>
        <v>4247726</v>
      </c>
      <c r="F11" s="81">
        <f>E11/B11*1000</f>
        <v>504.48950990813381</v>
      </c>
      <c r="G11" s="88">
        <f>E11/C11*1000</f>
        <v>636.62009658125839</v>
      </c>
      <c r="H11" s="106" t="s">
        <v>123</v>
      </c>
    </row>
    <row r="12" spans="1:18" ht="18" customHeight="1" x14ac:dyDescent="0.3">
      <c r="A12" s="232"/>
      <c r="B12" s="232"/>
      <c r="C12" s="232"/>
      <c r="D12" s="232"/>
      <c r="E12" s="62"/>
      <c r="F12" s="233"/>
      <c r="G12" s="233"/>
      <c r="H12" s="233"/>
    </row>
    <row r="13" spans="1:18" ht="15.6" x14ac:dyDescent="0.3">
      <c r="A13" s="27"/>
      <c r="B13"/>
      <c r="C13"/>
      <c r="D13"/>
      <c r="E13" s="8"/>
      <c r="H13" s="63"/>
    </row>
    <row r="14" spans="1:18" ht="14.4" customHeight="1" x14ac:dyDescent="0.3">
      <c r="A14" s="240" t="s">
        <v>162</v>
      </c>
      <c r="B14" s="240"/>
      <c r="C14" s="240"/>
      <c r="D14" s="240"/>
      <c r="E14" s="240"/>
      <c r="F14" s="240"/>
      <c r="G14" s="240"/>
      <c r="H14" s="240"/>
      <c r="I14" s="166"/>
    </row>
    <row r="15" spans="1:18" ht="16.8" customHeight="1" x14ac:dyDescent="0.3">
      <c r="A15" s="242" t="s">
        <v>125</v>
      </c>
      <c r="B15" s="242"/>
      <c r="C15" s="242"/>
      <c r="D15" s="242"/>
      <c r="E15" s="242"/>
      <c r="F15" s="242"/>
      <c r="G15" s="242"/>
      <c r="H15" s="242"/>
      <c r="I15" s="164"/>
      <c r="L15" s="188"/>
      <c r="M15" s="189" t="s">
        <v>192</v>
      </c>
      <c r="N15" s="189" t="s">
        <v>193</v>
      </c>
      <c r="O15" s="189" t="s">
        <v>194</v>
      </c>
      <c r="P15" s="189" t="s">
        <v>195</v>
      </c>
      <c r="Q15" s="189" t="s">
        <v>196</v>
      </c>
      <c r="R15" s="189" t="s">
        <v>190</v>
      </c>
    </row>
    <row r="16" spans="1:18" ht="15" customHeight="1" x14ac:dyDescent="0.3">
      <c r="A16" s="162"/>
      <c r="B16" s="162"/>
      <c r="C16" s="241" t="s">
        <v>161</v>
      </c>
      <c r="D16" s="241"/>
      <c r="E16" s="241"/>
      <c r="F16" s="241"/>
      <c r="G16" s="163"/>
      <c r="H16" s="162"/>
      <c r="I16" s="162"/>
      <c r="L16" s="188" t="s">
        <v>197</v>
      </c>
      <c r="M16" s="188">
        <v>325766</v>
      </c>
      <c r="N16" s="188">
        <v>7809</v>
      </c>
      <c r="O16" s="188">
        <v>333575</v>
      </c>
      <c r="P16" s="190">
        <v>403.62137450348496</v>
      </c>
      <c r="Q16" s="190">
        <v>413.29666079333015</v>
      </c>
      <c r="R16" s="188">
        <v>134638</v>
      </c>
    </row>
    <row r="17" spans="1:18" ht="19.5" customHeight="1" x14ac:dyDescent="0.3">
      <c r="A17" s="59" t="s">
        <v>27</v>
      </c>
      <c r="B17" s="102"/>
      <c r="C17" s="103"/>
      <c r="D17" s="103"/>
      <c r="E17" s="103"/>
      <c r="F17" s="103"/>
      <c r="G17" s="24"/>
      <c r="H17" s="171" t="s">
        <v>98</v>
      </c>
      <c r="L17" s="188" t="s">
        <v>198</v>
      </c>
      <c r="M17" s="188">
        <v>964450</v>
      </c>
      <c r="N17" s="188">
        <v>730418</v>
      </c>
      <c r="O17" s="188">
        <v>1694868</v>
      </c>
      <c r="P17" s="190">
        <v>134.56505167364065</v>
      </c>
      <c r="Q17" s="190">
        <v>236.47674840582715</v>
      </c>
      <c r="R17" s="188">
        <v>228070</v>
      </c>
    </row>
    <row r="18" spans="1:18" ht="25.2" customHeight="1" x14ac:dyDescent="0.3">
      <c r="A18" s="234" t="s">
        <v>140</v>
      </c>
      <c r="B18" s="220" t="s">
        <v>8</v>
      </c>
      <c r="C18" s="221"/>
      <c r="D18" s="93" t="s">
        <v>9</v>
      </c>
      <c r="E18" s="153" t="s">
        <v>150</v>
      </c>
      <c r="F18" s="58" t="s">
        <v>23</v>
      </c>
      <c r="G18" s="89" t="s">
        <v>10</v>
      </c>
      <c r="H18" s="235" t="s">
        <v>95</v>
      </c>
      <c r="L18" s="188" t="s">
        <v>199</v>
      </c>
      <c r="M18" s="188">
        <v>403905</v>
      </c>
      <c r="N18" s="188">
        <v>971667</v>
      </c>
      <c r="O18" s="188">
        <v>1375572</v>
      </c>
      <c r="P18" s="190">
        <v>44.468046747098661</v>
      </c>
      <c r="Q18" s="190">
        <v>151.44402767977618</v>
      </c>
      <c r="R18" s="188">
        <v>61169</v>
      </c>
    </row>
    <row r="19" spans="1:18" ht="19.8" customHeight="1" x14ac:dyDescent="0.3">
      <c r="A19" s="234"/>
      <c r="B19" s="236" t="s">
        <v>11</v>
      </c>
      <c r="C19" s="237"/>
      <c r="D19" s="94" t="s">
        <v>12</v>
      </c>
      <c r="E19" s="167" t="s">
        <v>115</v>
      </c>
      <c r="F19" s="4" t="s">
        <v>25</v>
      </c>
      <c r="G19" s="90" t="s">
        <v>24</v>
      </c>
      <c r="H19" s="235"/>
      <c r="L19" s="188" t="s">
        <v>200</v>
      </c>
      <c r="M19" s="188">
        <f>SUM(M16:M18)</f>
        <v>1694121</v>
      </c>
      <c r="N19" s="188">
        <f>SUM(N16:N18)</f>
        <v>1709894</v>
      </c>
      <c r="O19" s="188">
        <f>SUM(O16:O18)</f>
        <v>3404015</v>
      </c>
      <c r="P19" s="190">
        <f>R19/O19*1000</f>
        <v>124.52265927147795</v>
      </c>
      <c r="Q19" s="190">
        <f>R19/M19*1000</f>
        <v>250.20467841435175</v>
      </c>
      <c r="R19" s="188">
        <f>SUM(R16:R18)</f>
        <v>423877</v>
      </c>
    </row>
    <row r="20" spans="1:18" ht="24" customHeight="1" x14ac:dyDescent="0.3">
      <c r="A20" s="234"/>
      <c r="B20" s="60" t="s">
        <v>141</v>
      </c>
      <c r="C20" s="60" t="s">
        <v>13</v>
      </c>
      <c r="D20" s="60" t="s">
        <v>14</v>
      </c>
      <c r="E20" s="238" t="s">
        <v>16</v>
      </c>
      <c r="F20" s="60" t="s">
        <v>143</v>
      </c>
      <c r="G20" s="60" t="s">
        <v>13</v>
      </c>
      <c r="H20" s="235"/>
    </row>
    <row r="21" spans="1:18" ht="24" customHeight="1" x14ac:dyDescent="0.3">
      <c r="A21" s="234"/>
      <c r="B21" s="159" t="s">
        <v>17</v>
      </c>
      <c r="C21" s="92" t="s">
        <v>18</v>
      </c>
      <c r="D21" s="92" t="s">
        <v>19</v>
      </c>
      <c r="E21" s="239"/>
      <c r="F21" s="92" t="s">
        <v>17</v>
      </c>
      <c r="G21" s="92" t="s">
        <v>18</v>
      </c>
      <c r="H21" s="235"/>
    </row>
    <row r="22" spans="1:18" ht="20.399999999999999" customHeight="1" x14ac:dyDescent="0.3">
      <c r="A22" s="113" t="s">
        <v>144</v>
      </c>
      <c r="B22" s="78">
        <f>D22+C22</f>
        <v>333575</v>
      </c>
      <c r="C22" s="78">
        <v>325766</v>
      </c>
      <c r="D22" s="78">
        <v>7809</v>
      </c>
      <c r="E22" s="78">
        <v>134638</v>
      </c>
      <c r="F22" s="191">
        <f>E22/B22*1000</f>
        <v>403.62137450348496</v>
      </c>
      <c r="G22" s="191">
        <f>E22/C22*1000</f>
        <v>413.29666079333015</v>
      </c>
      <c r="H22" s="174" t="s">
        <v>188</v>
      </c>
    </row>
    <row r="23" spans="1:18" ht="29.4" customHeight="1" x14ac:dyDescent="0.3">
      <c r="A23" s="113" t="s">
        <v>145</v>
      </c>
      <c r="B23" s="78">
        <f t="shared" ref="B23:B25" si="0">D23+C23</f>
        <v>1694868</v>
      </c>
      <c r="C23" s="78">
        <v>964450</v>
      </c>
      <c r="D23" s="78">
        <v>730418</v>
      </c>
      <c r="E23" s="78">
        <v>228070</v>
      </c>
      <c r="F23" s="191">
        <f>E23/B23*1000</f>
        <v>134.56505167364065</v>
      </c>
      <c r="G23" s="191">
        <f>E23/C23*1000</f>
        <v>236.47674840582715</v>
      </c>
      <c r="H23" s="175" t="s">
        <v>99</v>
      </c>
    </row>
    <row r="24" spans="1:18" ht="24" customHeight="1" x14ac:dyDescent="0.3">
      <c r="A24" s="113" t="s">
        <v>146</v>
      </c>
      <c r="B24" s="78">
        <f t="shared" si="0"/>
        <v>1375572</v>
      </c>
      <c r="C24" s="78">
        <v>403905</v>
      </c>
      <c r="D24" s="78">
        <v>971667</v>
      </c>
      <c r="E24" s="78">
        <v>61169</v>
      </c>
      <c r="F24" s="191">
        <f>E24/B24*1000</f>
        <v>44.468046747098661</v>
      </c>
      <c r="G24" s="191">
        <f>E24/C24*1000</f>
        <v>151.44402767977618</v>
      </c>
      <c r="H24" s="175" t="s">
        <v>124</v>
      </c>
    </row>
    <row r="25" spans="1:18" ht="15.6" customHeight="1" x14ac:dyDescent="0.3">
      <c r="A25" s="114" t="s">
        <v>21</v>
      </c>
      <c r="B25" s="78">
        <f t="shared" si="0"/>
        <v>3404015</v>
      </c>
      <c r="C25" s="78">
        <f>SUM(C22:C24)</f>
        <v>1694121</v>
      </c>
      <c r="D25" s="78">
        <f>SUM(D22:D24)</f>
        <v>1709894</v>
      </c>
      <c r="E25" s="78">
        <f>SUM(E22:E24)</f>
        <v>423877</v>
      </c>
      <c r="F25" s="191">
        <f>E25/B25*1000</f>
        <v>124.52265927147795</v>
      </c>
      <c r="G25" s="191">
        <f>E25/C25*1000</f>
        <v>250.20467841435175</v>
      </c>
      <c r="H25" s="175" t="s">
        <v>121</v>
      </c>
    </row>
    <row r="26" spans="1:18" x14ac:dyDescent="0.3">
      <c r="A26" s="40"/>
      <c r="B26" s="187"/>
      <c r="C26" s="40"/>
      <c r="D26" s="40"/>
      <c r="E26" s="40"/>
      <c r="F26" s="40"/>
      <c r="G26" s="40"/>
      <c r="H26" s="40"/>
    </row>
  </sheetData>
  <mergeCells count="19">
    <mergeCell ref="H5:H8"/>
    <mergeCell ref="B6:C6"/>
    <mergeCell ref="E7:E8"/>
    <mergeCell ref="A2:H2"/>
    <mergeCell ref="A1:H1"/>
    <mergeCell ref="C3:F3"/>
    <mergeCell ref="A5:A8"/>
    <mergeCell ref="B5:C5"/>
    <mergeCell ref="E5:E6"/>
    <mergeCell ref="A12:D12"/>
    <mergeCell ref="F12:H12"/>
    <mergeCell ref="A18:A21"/>
    <mergeCell ref="B18:C18"/>
    <mergeCell ref="H18:H21"/>
    <mergeCell ref="B19:C19"/>
    <mergeCell ref="E20:E21"/>
    <mergeCell ref="A14:H14"/>
    <mergeCell ref="C16:F16"/>
    <mergeCell ref="A15:H15"/>
  </mergeCells>
  <printOptions horizontalCentered="1" verticalCentered="1"/>
  <pageMargins left="0" right="0" top="0.75" bottom="0.75" header="0.3" footer="0.3"/>
  <pageSetup paperSize="9" orientation="portrait" r:id="rId1"/>
  <headerFooter>
    <oddFooter>&amp;C7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rightToLeft="1" topLeftCell="A8" zoomScale="130" zoomScaleNormal="130" workbookViewId="0">
      <selection sqref="A1:I23"/>
    </sheetView>
  </sheetViews>
  <sheetFormatPr defaultRowHeight="14.4" x14ac:dyDescent="0.3"/>
  <cols>
    <col min="1" max="1" width="8.21875" customWidth="1"/>
    <col min="2" max="2" width="9" customWidth="1"/>
    <col min="3" max="4" width="11.6640625" bestFit="1" customWidth="1"/>
    <col min="5" max="5" width="10.88671875" customWidth="1"/>
    <col min="6" max="6" width="8.88671875" customWidth="1"/>
    <col min="7" max="7" width="8.33203125" customWidth="1"/>
    <col min="8" max="8" width="10.33203125" customWidth="1"/>
    <col min="9" max="9" width="13.109375" customWidth="1"/>
  </cols>
  <sheetData>
    <row r="1" spans="1:12" ht="16.5" customHeight="1" x14ac:dyDescent="0.3">
      <c r="A1" s="249" t="s">
        <v>163</v>
      </c>
      <c r="B1" s="249"/>
      <c r="C1" s="249"/>
      <c r="D1" s="249"/>
      <c r="E1" s="249"/>
      <c r="F1" s="249"/>
      <c r="G1" s="249"/>
      <c r="H1" s="249"/>
      <c r="I1" s="249"/>
    </row>
    <row r="2" spans="1:12" ht="18" customHeight="1" x14ac:dyDescent="0.3">
      <c r="A2" s="254" t="s">
        <v>164</v>
      </c>
      <c r="B2" s="254"/>
      <c r="C2" s="254"/>
      <c r="D2" s="254"/>
      <c r="E2" s="254"/>
      <c r="F2" s="254"/>
      <c r="G2" s="254"/>
      <c r="H2" s="254"/>
      <c r="I2" s="254"/>
    </row>
    <row r="3" spans="1:12" ht="21" customHeight="1" x14ac:dyDescent="0.3">
      <c r="A3" s="252" t="s">
        <v>42</v>
      </c>
      <c r="B3" s="252"/>
      <c r="C3" s="102"/>
      <c r="D3" s="103"/>
      <c r="E3" s="103"/>
      <c r="F3" s="103"/>
      <c r="G3" s="103"/>
      <c r="H3" s="253" t="s">
        <v>43</v>
      </c>
      <c r="I3" s="253"/>
    </row>
    <row r="4" spans="1:12" ht="24" customHeight="1" x14ac:dyDescent="0.3">
      <c r="A4" s="214" t="s">
        <v>30</v>
      </c>
      <c r="B4" s="220" t="s">
        <v>8</v>
      </c>
      <c r="C4" s="221"/>
      <c r="D4" s="93" t="s">
        <v>9</v>
      </c>
      <c r="E4" s="199" t="s">
        <v>202</v>
      </c>
      <c r="F4" s="222" t="s">
        <v>61</v>
      </c>
      <c r="G4" s="74" t="s">
        <v>23</v>
      </c>
      <c r="H4" s="89" t="s">
        <v>10</v>
      </c>
      <c r="I4" s="217" t="s">
        <v>65</v>
      </c>
    </row>
    <row r="5" spans="1:12" ht="18" customHeight="1" x14ac:dyDescent="0.3">
      <c r="A5" s="215"/>
      <c r="B5" s="236" t="s">
        <v>11</v>
      </c>
      <c r="C5" s="237"/>
      <c r="D5" s="94" t="s">
        <v>12</v>
      </c>
      <c r="E5" s="198" t="s">
        <v>115</v>
      </c>
      <c r="F5" s="223"/>
      <c r="G5" s="4" t="s">
        <v>25</v>
      </c>
      <c r="H5" s="90" t="s">
        <v>24</v>
      </c>
      <c r="I5" s="218"/>
    </row>
    <row r="6" spans="1:12" ht="23.25" customHeight="1" x14ac:dyDescent="0.3">
      <c r="A6" s="215"/>
      <c r="B6" s="77" t="s">
        <v>141</v>
      </c>
      <c r="C6" s="77" t="s">
        <v>13</v>
      </c>
      <c r="D6" s="77" t="s">
        <v>14</v>
      </c>
      <c r="E6" s="250" t="s">
        <v>16</v>
      </c>
      <c r="F6" s="223"/>
      <c r="G6" s="77" t="s">
        <v>141</v>
      </c>
      <c r="H6" s="77" t="s">
        <v>13</v>
      </c>
      <c r="I6" s="218"/>
    </row>
    <row r="7" spans="1:12" ht="25.2" customHeight="1" x14ac:dyDescent="0.3">
      <c r="A7" s="216"/>
      <c r="B7" s="92" t="s">
        <v>17</v>
      </c>
      <c r="C7" s="92" t="s">
        <v>18</v>
      </c>
      <c r="D7" s="92" t="s">
        <v>19</v>
      </c>
      <c r="E7" s="251"/>
      <c r="F7" s="255"/>
      <c r="G7" s="92" t="s">
        <v>17</v>
      </c>
      <c r="H7" s="92" t="s">
        <v>18</v>
      </c>
      <c r="I7" s="219"/>
    </row>
    <row r="8" spans="1:12" ht="19.5" customHeight="1" x14ac:dyDescent="0.3">
      <c r="A8" s="65" t="s">
        <v>84</v>
      </c>
      <c r="B8" s="68">
        <f>C8+D8</f>
        <v>3744713</v>
      </c>
      <c r="C8" s="68">
        <v>2032568</v>
      </c>
      <c r="D8" s="69">
        <v>1712145</v>
      </c>
      <c r="E8" s="68">
        <v>773411</v>
      </c>
      <c r="F8" s="41">
        <f>E8/$E$23%</f>
        <v>18.207648045095187</v>
      </c>
      <c r="G8" s="41">
        <f>E8/B8*1000</f>
        <v>206.5341189031042</v>
      </c>
      <c r="H8" s="41">
        <f>E8/C8*1000</f>
        <v>380.50928677416942</v>
      </c>
      <c r="I8" s="105" t="s">
        <v>79</v>
      </c>
      <c r="L8">
        <f>E8/$E$23%</f>
        <v>18.207648045095187</v>
      </c>
    </row>
    <row r="9" spans="1:12" ht="18" customHeight="1" x14ac:dyDescent="0.3">
      <c r="A9" s="65" t="s">
        <v>29</v>
      </c>
      <c r="B9" s="68">
        <f t="shared" ref="B9:B22" si="0">C9+D9</f>
        <v>629251</v>
      </c>
      <c r="C9" s="68">
        <v>616989</v>
      </c>
      <c r="D9" s="69">
        <v>12262</v>
      </c>
      <c r="E9" s="68">
        <v>480155</v>
      </c>
      <c r="F9" s="41">
        <f t="shared" ref="F9:F20" si="1">E9/$E$23%</f>
        <v>11.303812910719758</v>
      </c>
      <c r="G9" s="41">
        <f t="shared" ref="G9:G23" si="2">E9/B9*1000</f>
        <v>763.05798481051283</v>
      </c>
      <c r="H9" s="41">
        <f t="shared" ref="H9:H22" si="3">E9/C9*1000</f>
        <v>778.22295049020317</v>
      </c>
      <c r="I9" s="106" t="s">
        <v>44</v>
      </c>
      <c r="L9">
        <f t="shared" ref="L9:L23" si="4">E9/$E$23%</f>
        <v>11.303812910719758</v>
      </c>
    </row>
    <row r="10" spans="1:12" ht="18" customHeight="1" x14ac:dyDescent="0.3">
      <c r="A10" s="65" t="s">
        <v>31</v>
      </c>
      <c r="B10" s="68">
        <f t="shared" si="0"/>
        <v>283816</v>
      </c>
      <c r="C10" s="68">
        <v>279694</v>
      </c>
      <c r="D10" s="69">
        <v>4122</v>
      </c>
      <c r="E10" s="70">
        <v>202959</v>
      </c>
      <c r="F10" s="41">
        <f t="shared" si="1"/>
        <v>4.7780624268137819</v>
      </c>
      <c r="G10" s="41">
        <f t="shared" si="2"/>
        <v>715.10767539532662</v>
      </c>
      <c r="H10" s="41">
        <f t="shared" si="3"/>
        <v>725.64659949802274</v>
      </c>
      <c r="I10" s="107" t="s">
        <v>45</v>
      </c>
      <c r="L10">
        <f t="shared" si="4"/>
        <v>4.7780624268137819</v>
      </c>
    </row>
    <row r="11" spans="1:12" ht="18" customHeight="1" x14ac:dyDescent="0.3">
      <c r="A11" s="65" t="s">
        <v>82</v>
      </c>
      <c r="B11" s="68">
        <f t="shared" si="0"/>
        <v>374402</v>
      </c>
      <c r="C11" s="68">
        <v>371763</v>
      </c>
      <c r="D11" s="69">
        <v>2639</v>
      </c>
      <c r="E11" s="70">
        <v>261260</v>
      </c>
      <c r="F11" s="41">
        <f t="shared" si="1"/>
        <v>6.1505850424438862</v>
      </c>
      <c r="G11" s="41">
        <f t="shared" si="2"/>
        <v>697.80610146313313</v>
      </c>
      <c r="H11" s="41">
        <f t="shared" si="3"/>
        <v>702.75955380175003</v>
      </c>
      <c r="I11" s="107" t="s">
        <v>80</v>
      </c>
      <c r="L11">
        <f t="shared" si="4"/>
        <v>6.1505850424438862</v>
      </c>
    </row>
    <row r="12" spans="1:12" ht="18" customHeight="1" x14ac:dyDescent="0.3">
      <c r="A12" s="65" t="s">
        <v>32</v>
      </c>
      <c r="B12" s="68">
        <f t="shared" si="0"/>
        <v>78782</v>
      </c>
      <c r="C12" s="68">
        <v>78782</v>
      </c>
      <c r="D12" s="69">
        <v>0</v>
      </c>
      <c r="E12" s="68">
        <v>60164</v>
      </c>
      <c r="F12" s="41">
        <f t="shared" si="1"/>
        <v>1.4163813767648854</v>
      </c>
      <c r="G12" s="41">
        <f t="shared" si="2"/>
        <v>763.6769820517377</v>
      </c>
      <c r="H12" s="41">
        <f t="shared" si="3"/>
        <v>763.6769820517377</v>
      </c>
      <c r="I12" s="107" t="s">
        <v>46</v>
      </c>
      <c r="L12">
        <f t="shared" si="4"/>
        <v>1.4163813767648854</v>
      </c>
    </row>
    <row r="13" spans="1:12" x14ac:dyDescent="0.3">
      <c r="A13" s="66" t="s">
        <v>33</v>
      </c>
      <c r="B13" s="68">
        <f t="shared" si="0"/>
        <v>204962</v>
      </c>
      <c r="C13" s="68">
        <v>204290</v>
      </c>
      <c r="D13" s="69">
        <v>672</v>
      </c>
      <c r="E13" s="68">
        <v>176167</v>
      </c>
      <c r="F13" s="41">
        <f t="shared" si="1"/>
        <v>4.1473249451588918</v>
      </c>
      <c r="G13" s="41">
        <f t="shared" si="2"/>
        <v>859.51054341780434</v>
      </c>
      <c r="H13" s="41">
        <f t="shared" si="3"/>
        <v>862.33785305203389</v>
      </c>
      <c r="I13" s="107" t="s">
        <v>47</v>
      </c>
      <c r="L13">
        <f t="shared" si="4"/>
        <v>4.1473249451588918</v>
      </c>
    </row>
    <row r="14" spans="1:12" ht="18" customHeight="1" x14ac:dyDescent="0.3">
      <c r="A14" s="65" t="s">
        <v>34</v>
      </c>
      <c r="B14" s="68">
        <f t="shared" si="0"/>
        <v>127667</v>
      </c>
      <c r="C14" s="68">
        <v>127384</v>
      </c>
      <c r="D14" s="69">
        <v>283</v>
      </c>
      <c r="E14" s="68">
        <v>112910</v>
      </c>
      <c r="F14" s="41">
        <f t="shared" si="1"/>
        <v>2.6581281372668575</v>
      </c>
      <c r="G14" s="41">
        <f t="shared" si="2"/>
        <v>884.41022347200135</v>
      </c>
      <c r="H14" s="41">
        <f t="shared" si="3"/>
        <v>886.37505495195637</v>
      </c>
      <c r="I14" s="106" t="s">
        <v>53</v>
      </c>
      <c r="L14">
        <f t="shared" si="4"/>
        <v>2.6581281372668575</v>
      </c>
    </row>
    <row r="15" spans="1:12" ht="18" customHeight="1" x14ac:dyDescent="0.3">
      <c r="A15" s="65" t="s">
        <v>35</v>
      </c>
      <c r="B15" s="68">
        <f t="shared" si="0"/>
        <v>814012</v>
      </c>
      <c r="C15" s="68">
        <v>814012</v>
      </c>
      <c r="D15" s="69">
        <v>0</v>
      </c>
      <c r="E15" s="68">
        <v>564257</v>
      </c>
      <c r="F15" s="41">
        <f t="shared" si="1"/>
        <v>13.283742877953992</v>
      </c>
      <c r="G15" s="41">
        <f t="shared" si="2"/>
        <v>693.18019881770783</v>
      </c>
      <c r="H15" s="41">
        <f t="shared" si="3"/>
        <v>693.18019881770783</v>
      </c>
      <c r="I15" s="106" t="s">
        <v>54</v>
      </c>
      <c r="L15">
        <f t="shared" si="4"/>
        <v>13.283742877953992</v>
      </c>
    </row>
    <row r="16" spans="1:12" ht="18" customHeight="1" x14ac:dyDescent="0.3">
      <c r="A16" s="65" t="s">
        <v>83</v>
      </c>
      <c r="B16" s="68">
        <f t="shared" si="0"/>
        <v>649201</v>
      </c>
      <c r="C16" s="68">
        <v>649201</v>
      </c>
      <c r="D16" s="69">
        <v>0</v>
      </c>
      <c r="E16" s="68">
        <v>558076</v>
      </c>
      <c r="F16" s="41">
        <f t="shared" si="1"/>
        <v>13.138229725740313</v>
      </c>
      <c r="G16" s="41">
        <f t="shared" si="2"/>
        <v>859.63515151701858</v>
      </c>
      <c r="H16" s="41">
        <f t="shared" si="3"/>
        <v>859.63515151701858</v>
      </c>
      <c r="I16" s="108" t="s">
        <v>81</v>
      </c>
      <c r="L16">
        <f t="shared" si="4"/>
        <v>13.138229725740313</v>
      </c>
    </row>
    <row r="17" spans="1:12" ht="18" customHeight="1" x14ac:dyDescent="0.3">
      <c r="A17" s="65" t="s">
        <v>36</v>
      </c>
      <c r="B17" s="68">
        <f t="shared" si="0"/>
        <v>222379</v>
      </c>
      <c r="C17" s="68">
        <v>221366</v>
      </c>
      <c r="D17" s="69">
        <v>1013</v>
      </c>
      <c r="E17" s="68">
        <v>190337</v>
      </c>
      <c r="F17" s="41">
        <f t="shared" si="1"/>
        <v>4.4809152002742172</v>
      </c>
      <c r="G17" s="41">
        <f t="shared" si="2"/>
        <v>855.91265362286902</v>
      </c>
      <c r="H17" s="41">
        <f t="shared" si="3"/>
        <v>859.82942276591712</v>
      </c>
      <c r="I17" s="108" t="s">
        <v>48</v>
      </c>
      <c r="L17">
        <f t="shared" si="4"/>
        <v>4.4809152002742172</v>
      </c>
    </row>
    <row r="18" spans="1:12" ht="18" customHeight="1" x14ac:dyDescent="0.3">
      <c r="A18" s="65" t="s">
        <v>37</v>
      </c>
      <c r="B18" s="68">
        <f t="shared" si="0"/>
        <v>496863</v>
      </c>
      <c r="C18" s="68">
        <v>496863</v>
      </c>
      <c r="D18" s="69">
        <v>0</v>
      </c>
      <c r="E18" s="68">
        <v>326532</v>
      </c>
      <c r="F18" s="41">
        <f t="shared" si="1"/>
        <v>7.6872189967055311</v>
      </c>
      <c r="G18" s="41">
        <f t="shared" si="2"/>
        <v>657.1871924454025</v>
      </c>
      <c r="H18" s="41">
        <f t="shared" si="3"/>
        <v>657.1871924454025</v>
      </c>
      <c r="I18" s="108" t="s">
        <v>49</v>
      </c>
      <c r="L18">
        <f t="shared" si="4"/>
        <v>7.6872189967055311</v>
      </c>
    </row>
    <row r="19" spans="1:12" ht="18" customHeight="1" x14ac:dyDescent="0.3">
      <c r="A19" s="65" t="s">
        <v>38</v>
      </c>
      <c r="B19" s="68">
        <f t="shared" si="0"/>
        <v>334535</v>
      </c>
      <c r="C19" s="68">
        <v>331030</v>
      </c>
      <c r="D19" s="69">
        <v>3505</v>
      </c>
      <c r="E19" s="68">
        <v>207960</v>
      </c>
      <c r="F19" s="41">
        <f t="shared" si="1"/>
        <v>4.8957960094412867</v>
      </c>
      <c r="G19" s="41">
        <f t="shared" si="2"/>
        <v>621.63899143587366</v>
      </c>
      <c r="H19" s="41">
        <f t="shared" si="3"/>
        <v>628.22100715947192</v>
      </c>
      <c r="I19" s="108" t="s">
        <v>50</v>
      </c>
      <c r="L19">
        <f t="shared" si="4"/>
        <v>4.8957960094412867</v>
      </c>
    </row>
    <row r="20" spans="1:12" ht="18" customHeight="1" x14ac:dyDescent="0.3">
      <c r="A20" s="65" t="s">
        <v>39</v>
      </c>
      <c r="B20" s="68">
        <f t="shared" si="0"/>
        <v>185400</v>
      </c>
      <c r="C20" s="68">
        <v>184676</v>
      </c>
      <c r="D20" s="69">
        <v>724</v>
      </c>
      <c r="E20" s="68">
        <v>162316</v>
      </c>
      <c r="F20" s="41">
        <f t="shared" si="1"/>
        <v>3.8212445906350831</v>
      </c>
      <c r="G20" s="41">
        <f t="shared" si="2"/>
        <v>875.49083063646174</v>
      </c>
      <c r="H20" s="41">
        <f t="shared" si="3"/>
        <v>878.92308691979474</v>
      </c>
      <c r="I20" s="108" t="s">
        <v>73</v>
      </c>
      <c r="L20">
        <f t="shared" si="4"/>
        <v>3.8212445906350831</v>
      </c>
    </row>
    <row r="21" spans="1:12" ht="18" customHeight="1" x14ac:dyDescent="0.3">
      <c r="A21" s="65" t="s">
        <v>40</v>
      </c>
      <c r="B21" s="68">
        <f t="shared" si="0"/>
        <v>222829</v>
      </c>
      <c r="C21" s="68">
        <v>212759</v>
      </c>
      <c r="D21" s="69">
        <v>10070</v>
      </c>
      <c r="E21" s="68">
        <v>138088</v>
      </c>
      <c r="F21" s="41">
        <v>3.3</v>
      </c>
      <c r="G21" s="41">
        <f t="shared" si="2"/>
        <v>619.70389850513175</v>
      </c>
      <c r="H21" s="41">
        <f t="shared" si="3"/>
        <v>649.03482343872645</v>
      </c>
      <c r="I21" s="106" t="s">
        <v>56</v>
      </c>
      <c r="L21">
        <f t="shared" si="4"/>
        <v>3.2508688178098115</v>
      </c>
    </row>
    <row r="22" spans="1:12" ht="18" customHeight="1" x14ac:dyDescent="0.3">
      <c r="A22" s="67" t="s">
        <v>41</v>
      </c>
      <c r="B22" s="68">
        <f t="shared" si="0"/>
        <v>51038</v>
      </c>
      <c r="C22" s="68">
        <v>50932</v>
      </c>
      <c r="D22" s="69">
        <v>106</v>
      </c>
      <c r="E22" s="68">
        <v>33134</v>
      </c>
      <c r="F22" s="41">
        <v>0.8</v>
      </c>
      <c r="G22" s="41">
        <f t="shared" si="2"/>
        <v>649.20255495905008</v>
      </c>
      <c r="H22" s="41">
        <f t="shared" si="3"/>
        <v>650.55367941569148</v>
      </c>
      <c r="I22" s="108" t="s">
        <v>55</v>
      </c>
      <c r="L22">
        <f t="shared" si="4"/>
        <v>0.78004089717651282</v>
      </c>
    </row>
    <row r="23" spans="1:12" ht="18" customHeight="1" x14ac:dyDescent="0.3">
      <c r="A23" s="67" t="s">
        <v>21</v>
      </c>
      <c r="B23" s="68">
        <f>SUM(B8:B22)</f>
        <v>8419850</v>
      </c>
      <c r="C23" s="68">
        <f>SUM(C8:C22)</f>
        <v>6672309</v>
      </c>
      <c r="D23" s="69">
        <f>SUM(D8:D22)</f>
        <v>1747541</v>
      </c>
      <c r="E23" s="69">
        <f>SUM(E8:E22)</f>
        <v>4247726</v>
      </c>
      <c r="F23" s="41">
        <v>100</v>
      </c>
      <c r="G23" s="41">
        <f t="shared" si="2"/>
        <v>504.48950990813381</v>
      </c>
      <c r="H23" s="41">
        <f>E23/C23*1000</f>
        <v>636.62009658125839</v>
      </c>
      <c r="I23" s="106" t="s">
        <v>22</v>
      </c>
      <c r="L23">
        <f t="shared" si="4"/>
        <v>100</v>
      </c>
    </row>
    <row r="24" spans="1:12" ht="13.5" customHeight="1" x14ac:dyDescent="0.3">
      <c r="A24" s="245"/>
      <c r="B24" s="245"/>
      <c r="C24" s="245"/>
      <c r="D24" s="245"/>
      <c r="E24" s="245"/>
      <c r="F24" s="245"/>
      <c r="G24" s="245"/>
      <c r="H24" s="245"/>
      <c r="I24" s="40"/>
    </row>
    <row r="25" spans="1:12" ht="13.5" customHeight="1" x14ac:dyDescent="0.3">
      <c r="A25" s="231"/>
      <c r="B25" s="231"/>
      <c r="C25" s="231"/>
      <c r="D25" s="231"/>
      <c r="E25" s="231"/>
      <c r="F25" s="231"/>
      <c r="G25" s="231"/>
      <c r="H25" s="28"/>
      <c r="I25" s="28"/>
    </row>
    <row r="26" spans="1:12" ht="15.75" customHeight="1" x14ac:dyDescent="0.3">
      <c r="A26" s="16"/>
      <c r="B26" s="23"/>
      <c r="C26" s="23"/>
      <c r="D26" s="246"/>
      <c r="E26" s="246"/>
      <c r="F26" s="246"/>
      <c r="G26" s="23"/>
      <c r="H26" s="23"/>
      <c r="I26" s="23"/>
    </row>
    <row r="27" spans="1:12" ht="14.25" customHeight="1" x14ac:dyDescent="0.3">
      <c r="A27" s="248"/>
      <c r="B27" s="248"/>
      <c r="C27" s="248"/>
      <c r="D27" s="248"/>
      <c r="E27" s="248"/>
      <c r="F27" s="248"/>
      <c r="G27" s="248"/>
      <c r="H27" s="248"/>
      <c r="I27" s="248"/>
    </row>
    <row r="28" spans="1:12" ht="15.75" customHeight="1" x14ac:dyDescent="0.3">
      <c r="A28" s="247"/>
      <c r="B28" s="247"/>
      <c r="C28" s="247"/>
      <c r="D28" s="247"/>
      <c r="E28" s="247"/>
      <c r="F28" s="247"/>
      <c r="G28" s="247"/>
      <c r="H28" s="247"/>
      <c r="I28" s="247"/>
    </row>
    <row r="29" spans="1:12" ht="13.5" customHeight="1" x14ac:dyDescent="0.3">
      <c r="H29" s="22"/>
      <c r="I29" s="22"/>
    </row>
  </sheetData>
  <mergeCells count="15">
    <mergeCell ref="A24:H24"/>
    <mergeCell ref="D26:F26"/>
    <mergeCell ref="A28:I28"/>
    <mergeCell ref="A27:I27"/>
    <mergeCell ref="A1:I1"/>
    <mergeCell ref="I4:I7"/>
    <mergeCell ref="B5:C5"/>
    <mergeCell ref="E6:E7"/>
    <mergeCell ref="A3:B3"/>
    <mergeCell ref="H3:I3"/>
    <mergeCell ref="A4:A7"/>
    <mergeCell ref="B4:C4"/>
    <mergeCell ref="A2:I2"/>
    <mergeCell ref="F4:F7"/>
    <mergeCell ref="A25:G25"/>
  </mergeCells>
  <printOptions horizontalCentered="1" verticalCentered="1"/>
  <pageMargins left="0" right="0" top="1" bottom="0" header="0.31496062992126" footer="0.31496062992126"/>
  <pageSetup paperSize="9" orientation="portrait" r:id="rId1"/>
  <headerFooter>
    <oddFooter>&amp;C8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rightToLeft="1" zoomScale="130" zoomScaleNormal="130" workbookViewId="0">
      <selection sqref="A1:H38"/>
    </sheetView>
  </sheetViews>
  <sheetFormatPr defaultRowHeight="14.4" x14ac:dyDescent="0.3"/>
  <cols>
    <col min="1" max="1" width="8.21875" customWidth="1"/>
    <col min="2" max="2" width="9.33203125" customWidth="1"/>
    <col min="3" max="4" width="11" customWidth="1"/>
    <col min="5" max="5" width="10.33203125" customWidth="1"/>
    <col min="6" max="6" width="8.33203125" customWidth="1"/>
    <col min="7" max="7" width="10.77734375" customWidth="1"/>
    <col min="8" max="8" width="12.33203125" customWidth="1"/>
  </cols>
  <sheetData>
    <row r="1" spans="1:10" ht="30" customHeight="1" x14ac:dyDescent="0.3">
      <c r="A1" s="258" t="s">
        <v>165</v>
      </c>
      <c r="B1" s="258"/>
      <c r="C1" s="258"/>
      <c r="D1" s="258"/>
      <c r="E1" s="258"/>
      <c r="F1" s="258"/>
      <c r="G1" s="258"/>
      <c r="H1" s="258"/>
    </row>
    <row r="2" spans="1:10" ht="30.75" customHeight="1" x14ac:dyDescent="0.3">
      <c r="A2" s="257" t="s">
        <v>166</v>
      </c>
      <c r="B2" s="257"/>
      <c r="C2" s="257"/>
      <c r="D2" s="257"/>
      <c r="E2" s="257"/>
      <c r="F2" s="257"/>
      <c r="G2" s="257"/>
      <c r="H2" s="257"/>
    </row>
    <row r="3" spans="1:10" ht="19.5" customHeight="1" x14ac:dyDescent="0.3">
      <c r="A3" s="130" t="s">
        <v>52</v>
      </c>
      <c r="B3" s="102"/>
      <c r="C3" s="118"/>
      <c r="D3" s="118"/>
      <c r="E3" s="118"/>
      <c r="F3" s="135"/>
      <c r="G3" s="253" t="s">
        <v>69</v>
      </c>
      <c r="H3" s="253"/>
    </row>
    <row r="4" spans="1:10" ht="19.5" customHeight="1" x14ac:dyDescent="0.3">
      <c r="A4" s="234" t="s">
        <v>30</v>
      </c>
      <c r="B4" s="220" t="s">
        <v>8</v>
      </c>
      <c r="C4" s="221"/>
      <c r="D4" s="99" t="s">
        <v>9</v>
      </c>
      <c r="E4" s="222" t="s">
        <v>142</v>
      </c>
      <c r="F4" s="3" t="s">
        <v>23</v>
      </c>
      <c r="G4" s="109" t="s">
        <v>10</v>
      </c>
      <c r="H4" s="217" t="s">
        <v>75</v>
      </c>
    </row>
    <row r="5" spans="1:10" ht="17.25" customHeight="1" x14ac:dyDescent="0.3">
      <c r="A5" s="234"/>
      <c r="B5" s="236" t="s">
        <v>11</v>
      </c>
      <c r="C5" s="237"/>
      <c r="D5" s="100" t="s">
        <v>12</v>
      </c>
      <c r="E5" s="223"/>
      <c r="F5" s="4" t="s">
        <v>25</v>
      </c>
      <c r="G5" s="110" t="s">
        <v>24</v>
      </c>
      <c r="H5" s="218"/>
    </row>
    <row r="6" spans="1:10" ht="24" customHeight="1" x14ac:dyDescent="0.3">
      <c r="A6" s="234"/>
      <c r="B6" s="5" t="s">
        <v>141</v>
      </c>
      <c r="C6" s="5" t="s">
        <v>13</v>
      </c>
      <c r="D6" s="5" t="s">
        <v>14</v>
      </c>
      <c r="E6" s="259" t="s">
        <v>16</v>
      </c>
      <c r="F6" s="5" t="s">
        <v>141</v>
      </c>
      <c r="G6" s="5" t="s">
        <v>13</v>
      </c>
      <c r="H6" s="218"/>
      <c r="J6" s="7"/>
    </row>
    <row r="7" spans="1:10" ht="24" customHeight="1" x14ac:dyDescent="0.3">
      <c r="A7" s="234"/>
      <c r="B7" s="101" t="s">
        <v>17</v>
      </c>
      <c r="C7" s="101" t="s">
        <v>18</v>
      </c>
      <c r="D7" s="101" t="s">
        <v>19</v>
      </c>
      <c r="E7" s="260"/>
      <c r="F7" s="101" t="s">
        <v>17</v>
      </c>
      <c r="G7" s="101" t="s">
        <v>18</v>
      </c>
      <c r="H7" s="219"/>
    </row>
    <row r="8" spans="1:10" x14ac:dyDescent="0.3">
      <c r="A8" s="65" t="s">
        <v>84</v>
      </c>
      <c r="B8" s="78">
        <f>C8+D8</f>
        <v>3164350</v>
      </c>
      <c r="C8" s="78">
        <v>1468823</v>
      </c>
      <c r="D8" s="78">
        <v>1695527</v>
      </c>
      <c r="E8" s="78">
        <v>313630</v>
      </c>
      <c r="F8" s="81">
        <f>E8/B8*1000</f>
        <v>99.113562026956558</v>
      </c>
      <c r="G8" s="81">
        <f>E8/C8*1000</f>
        <v>213.52470651671439</v>
      </c>
      <c r="H8" s="105" t="s">
        <v>79</v>
      </c>
    </row>
    <row r="9" spans="1:10" x14ac:dyDescent="0.3">
      <c r="A9" s="65" t="s">
        <v>29</v>
      </c>
      <c r="B9" s="78">
        <f>C9+D9</f>
        <v>136373</v>
      </c>
      <c r="C9" s="78">
        <v>124123</v>
      </c>
      <c r="D9" s="78">
        <v>12250</v>
      </c>
      <c r="E9" s="78">
        <v>70939</v>
      </c>
      <c r="F9" s="81">
        <f t="shared" ref="F9:F13" si="0">E9/B9*1000</f>
        <v>520.18361405850135</v>
      </c>
      <c r="G9" s="81">
        <f>E9/C9*1000</f>
        <v>571.52179692724144</v>
      </c>
      <c r="H9" s="108" t="s">
        <v>44</v>
      </c>
    </row>
    <row r="10" spans="1:10" x14ac:dyDescent="0.3">
      <c r="A10" s="65" t="s">
        <v>31</v>
      </c>
      <c r="B10" s="78">
        <f t="shared" ref="B10:B11" si="1">C10+D10</f>
        <v>17909</v>
      </c>
      <c r="C10" s="78">
        <v>17909</v>
      </c>
      <c r="D10" s="78">
        <v>0</v>
      </c>
      <c r="E10" s="78">
        <v>10530</v>
      </c>
      <c r="F10" s="81">
        <f t="shared" ref="F10:F11" si="2">E10/B10*1000</f>
        <v>587.97252777932886</v>
      </c>
      <c r="G10" s="81">
        <f t="shared" ref="G10:G13" si="3">E10/C10*1000</f>
        <v>587.97252777932886</v>
      </c>
      <c r="H10" s="107" t="s">
        <v>45</v>
      </c>
      <c r="J10" s="192"/>
    </row>
    <row r="11" spans="1:10" x14ac:dyDescent="0.3">
      <c r="A11" s="65" t="s">
        <v>82</v>
      </c>
      <c r="B11" s="78">
        <f t="shared" si="1"/>
        <v>69879</v>
      </c>
      <c r="C11" s="78">
        <v>67762</v>
      </c>
      <c r="D11" s="78">
        <v>2117</v>
      </c>
      <c r="E11" s="78">
        <v>22413</v>
      </c>
      <c r="F11" s="81">
        <f t="shared" si="2"/>
        <v>320.7401365217018</v>
      </c>
      <c r="G11" s="81">
        <f t="shared" si="3"/>
        <v>330.76060328797854</v>
      </c>
      <c r="H11" s="107" t="s">
        <v>88</v>
      </c>
    </row>
    <row r="12" spans="1:10" x14ac:dyDescent="0.3">
      <c r="A12" s="65" t="s">
        <v>83</v>
      </c>
      <c r="B12" s="78">
        <f>C12+D12</f>
        <v>15504</v>
      </c>
      <c r="C12" s="78">
        <v>15504</v>
      </c>
      <c r="D12" s="78">
        <v>0</v>
      </c>
      <c r="E12" s="78">
        <v>6365</v>
      </c>
      <c r="F12" s="81">
        <f t="shared" si="0"/>
        <v>410.53921568627447</v>
      </c>
      <c r="G12" s="81">
        <f t="shared" si="3"/>
        <v>410.53921568627447</v>
      </c>
      <c r="H12" s="108" t="s">
        <v>81</v>
      </c>
    </row>
    <row r="13" spans="1:10" x14ac:dyDescent="0.3">
      <c r="A13" s="65" t="s">
        <v>21</v>
      </c>
      <c r="B13" s="78">
        <f>B8+B9+B10+B11+B12</f>
        <v>3404015</v>
      </c>
      <c r="C13" s="78">
        <f t="shared" ref="C13:E13" si="4">C8+C9+C10+C11+C12</f>
        <v>1694121</v>
      </c>
      <c r="D13" s="78">
        <f t="shared" si="4"/>
        <v>1709894</v>
      </c>
      <c r="E13" s="78">
        <f t="shared" si="4"/>
        <v>423877</v>
      </c>
      <c r="F13" s="81">
        <f t="shared" si="0"/>
        <v>124.52265927147795</v>
      </c>
      <c r="G13" s="81">
        <f t="shared" si="3"/>
        <v>250.20467841435175</v>
      </c>
      <c r="H13" s="106" t="s">
        <v>22</v>
      </c>
    </row>
    <row r="14" spans="1:10" ht="21.75" customHeight="1" x14ac:dyDescent="0.3"/>
    <row r="15" spans="1:10" ht="21.75" customHeight="1" x14ac:dyDescent="0.3"/>
    <row r="16" spans="1:10" ht="31.5" customHeight="1" x14ac:dyDescent="0.3">
      <c r="A16" s="249" t="s">
        <v>167</v>
      </c>
      <c r="B16" s="249"/>
      <c r="C16" s="249"/>
      <c r="D16" s="249"/>
      <c r="E16" s="249"/>
      <c r="F16" s="249"/>
      <c r="G16" s="249"/>
      <c r="H16" s="249"/>
    </row>
    <row r="17" spans="1:14" ht="33.75" customHeight="1" x14ac:dyDescent="0.3">
      <c r="A17" s="257" t="s">
        <v>168</v>
      </c>
      <c r="B17" s="257"/>
      <c r="C17" s="257"/>
      <c r="D17" s="257"/>
      <c r="E17" s="257"/>
      <c r="F17" s="257"/>
      <c r="G17" s="257"/>
      <c r="H17" s="257"/>
    </row>
    <row r="18" spans="1:14" ht="18" customHeight="1" x14ac:dyDescent="0.3">
      <c r="A18" s="134" t="s">
        <v>58</v>
      </c>
      <c r="B18" s="147"/>
      <c r="C18" s="148"/>
      <c r="D18" s="148"/>
      <c r="E18" s="148"/>
      <c r="F18" s="115"/>
      <c r="G18" s="256" t="s">
        <v>70</v>
      </c>
      <c r="H18" s="256"/>
    </row>
    <row r="19" spans="1:14" ht="30" customHeight="1" x14ac:dyDescent="0.3">
      <c r="A19" s="234" t="s">
        <v>30</v>
      </c>
      <c r="B19" s="220" t="s">
        <v>8</v>
      </c>
      <c r="C19" s="221"/>
      <c r="D19" s="131" t="s">
        <v>9</v>
      </c>
      <c r="E19" s="222" t="s">
        <v>142</v>
      </c>
      <c r="F19" s="126" t="s">
        <v>23</v>
      </c>
      <c r="G19" s="132" t="s">
        <v>10</v>
      </c>
      <c r="H19" s="217" t="s">
        <v>75</v>
      </c>
    </row>
    <row r="20" spans="1:14" x14ac:dyDescent="0.3">
      <c r="A20" s="234"/>
      <c r="B20" s="236" t="s">
        <v>11</v>
      </c>
      <c r="C20" s="237"/>
      <c r="D20" s="133" t="s">
        <v>12</v>
      </c>
      <c r="E20" s="223"/>
      <c r="F20" s="4" t="s">
        <v>25</v>
      </c>
      <c r="G20" s="90" t="s">
        <v>24</v>
      </c>
      <c r="H20" s="218"/>
      <c r="K20" s="25"/>
      <c r="L20" s="25"/>
    </row>
    <row r="21" spans="1:14" ht="26.4" x14ac:dyDescent="0.3">
      <c r="A21" s="234"/>
      <c r="B21" s="127" t="s">
        <v>141</v>
      </c>
      <c r="C21" s="127" t="s">
        <v>74</v>
      </c>
      <c r="D21" s="127" t="s">
        <v>14</v>
      </c>
      <c r="E21" s="250" t="s">
        <v>16</v>
      </c>
      <c r="F21" s="127" t="s">
        <v>143</v>
      </c>
      <c r="G21" s="127" t="s">
        <v>13</v>
      </c>
      <c r="H21" s="218"/>
    </row>
    <row r="22" spans="1:14" ht="26.4" x14ac:dyDescent="0.3">
      <c r="A22" s="234"/>
      <c r="B22" s="129" t="s">
        <v>17</v>
      </c>
      <c r="C22" s="129" t="s">
        <v>18</v>
      </c>
      <c r="D22" s="129" t="s">
        <v>19</v>
      </c>
      <c r="E22" s="251"/>
      <c r="F22" s="129" t="s">
        <v>17</v>
      </c>
      <c r="G22" s="129" t="s">
        <v>18</v>
      </c>
      <c r="H22" s="219"/>
    </row>
    <row r="23" spans="1:14" x14ac:dyDescent="0.3">
      <c r="A23" s="65" t="s">
        <v>84</v>
      </c>
      <c r="B23" s="78">
        <f>C23+D23</f>
        <v>580363</v>
      </c>
      <c r="C23" s="111">
        <v>563745</v>
      </c>
      <c r="D23" s="78">
        <v>16618</v>
      </c>
      <c r="E23" s="111">
        <v>459781</v>
      </c>
      <c r="F23" s="81">
        <f>E23/B23*1000</f>
        <v>792.23003533995109</v>
      </c>
      <c r="G23" s="81">
        <f>E23/C23*1000</f>
        <v>815.58328676972747</v>
      </c>
      <c r="H23" s="105" t="s">
        <v>79</v>
      </c>
      <c r="I23" s="56"/>
      <c r="J23" s="25"/>
      <c r="K23" s="25"/>
      <c r="L23" s="25"/>
      <c r="M23" s="25"/>
      <c r="N23" s="25"/>
    </row>
    <row r="24" spans="1:14" x14ac:dyDescent="0.3">
      <c r="A24" s="65" t="s">
        <v>29</v>
      </c>
      <c r="B24" s="78">
        <f t="shared" ref="B24:B37" si="5">C24+D24</f>
        <v>492878</v>
      </c>
      <c r="C24" s="111">
        <v>492866</v>
      </c>
      <c r="D24" s="78">
        <v>12</v>
      </c>
      <c r="E24" s="111">
        <v>409216</v>
      </c>
      <c r="F24" s="81">
        <f t="shared" ref="F24:F38" si="6">E24/B24*1000</f>
        <v>830.25819776902199</v>
      </c>
      <c r="G24" s="81">
        <f t="shared" ref="G24:G38" si="7">E24/C24*1000</f>
        <v>830.27841238795133</v>
      </c>
      <c r="H24" s="108" t="s">
        <v>44</v>
      </c>
      <c r="I24" s="56"/>
      <c r="J24" s="25"/>
      <c r="K24" s="25"/>
      <c r="L24" s="25"/>
      <c r="M24" s="25"/>
      <c r="N24" s="25"/>
    </row>
    <row r="25" spans="1:14" x14ac:dyDescent="0.3">
      <c r="A25" s="66" t="s">
        <v>31</v>
      </c>
      <c r="B25" s="78">
        <f t="shared" si="5"/>
        <v>265907</v>
      </c>
      <c r="C25" s="111">
        <v>261785</v>
      </c>
      <c r="D25" s="78">
        <v>4122</v>
      </c>
      <c r="E25" s="111">
        <v>192429</v>
      </c>
      <c r="F25" s="81">
        <f t="shared" si="6"/>
        <v>723.67030578360107</v>
      </c>
      <c r="G25" s="81">
        <f t="shared" si="7"/>
        <v>735.06503428385895</v>
      </c>
      <c r="H25" s="107" t="s">
        <v>45</v>
      </c>
      <c r="J25" s="25"/>
      <c r="K25" s="25"/>
      <c r="L25" s="25"/>
      <c r="M25" s="25"/>
      <c r="N25" s="25"/>
    </row>
    <row r="26" spans="1:14" x14ac:dyDescent="0.3">
      <c r="A26" s="112" t="s">
        <v>82</v>
      </c>
      <c r="B26" s="78">
        <f t="shared" si="5"/>
        <v>304523</v>
      </c>
      <c r="C26" s="111">
        <v>304001</v>
      </c>
      <c r="D26" s="111">
        <v>522</v>
      </c>
      <c r="E26" s="111">
        <v>238847</v>
      </c>
      <c r="F26" s="81">
        <f t="shared" si="6"/>
        <v>784.33156116286784</v>
      </c>
      <c r="G26" s="81">
        <f t="shared" si="7"/>
        <v>785.67833658441907</v>
      </c>
      <c r="H26" s="107" t="s">
        <v>88</v>
      </c>
      <c r="J26" s="25"/>
      <c r="K26" s="25"/>
      <c r="L26" s="25"/>
      <c r="M26" s="25"/>
      <c r="N26" s="25"/>
    </row>
    <row r="27" spans="1:14" x14ac:dyDescent="0.3">
      <c r="A27" s="113" t="s">
        <v>32</v>
      </c>
      <c r="B27" s="78">
        <f t="shared" si="5"/>
        <v>78782</v>
      </c>
      <c r="C27" s="193">
        <v>78782</v>
      </c>
      <c r="D27" s="78">
        <v>0</v>
      </c>
      <c r="E27" s="193">
        <v>60164</v>
      </c>
      <c r="F27" s="81">
        <f t="shared" si="6"/>
        <v>763.6769820517377</v>
      </c>
      <c r="G27" s="81">
        <f t="shared" si="7"/>
        <v>763.6769820517377</v>
      </c>
      <c r="H27" s="108" t="s">
        <v>46</v>
      </c>
      <c r="J27" s="25"/>
    </row>
    <row r="28" spans="1:14" x14ac:dyDescent="0.3">
      <c r="A28" s="113" t="s">
        <v>33</v>
      </c>
      <c r="B28" s="78">
        <f t="shared" si="5"/>
        <v>204962</v>
      </c>
      <c r="C28" s="111">
        <v>204290</v>
      </c>
      <c r="D28" s="78">
        <v>672</v>
      </c>
      <c r="E28" s="111">
        <v>176167</v>
      </c>
      <c r="F28" s="81">
        <f t="shared" si="6"/>
        <v>859.51054341780434</v>
      </c>
      <c r="G28" s="81">
        <f t="shared" si="7"/>
        <v>862.33785305203389</v>
      </c>
      <c r="H28" s="108" t="s">
        <v>47</v>
      </c>
      <c r="J28" s="25"/>
      <c r="K28" s="25"/>
      <c r="L28" s="25"/>
      <c r="M28" s="25"/>
      <c r="N28" s="25"/>
    </row>
    <row r="29" spans="1:14" x14ac:dyDescent="0.3">
      <c r="A29" s="113" t="s">
        <v>34</v>
      </c>
      <c r="B29" s="78">
        <f t="shared" si="5"/>
        <v>127667</v>
      </c>
      <c r="C29" s="111">
        <v>127384</v>
      </c>
      <c r="D29" s="78">
        <v>283</v>
      </c>
      <c r="E29" s="111">
        <v>112910</v>
      </c>
      <c r="F29" s="81">
        <f t="shared" si="6"/>
        <v>884.41022347200135</v>
      </c>
      <c r="G29" s="81">
        <f t="shared" si="7"/>
        <v>886.37505495195637</v>
      </c>
      <c r="H29" s="108" t="s">
        <v>53</v>
      </c>
      <c r="J29" s="25"/>
    </row>
    <row r="30" spans="1:14" x14ac:dyDescent="0.3">
      <c r="A30" s="113" t="s">
        <v>35</v>
      </c>
      <c r="B30" s="78">
        <f>D30+C30</f>
        <v>814012</v>
      </c>
      <c r="C30" s="111">
        <v>814012</v>
      </c>
      <c r="D30" s="78">
        <v>0</v>
      </c>
      <c r="E30" s="111">
        <v>564257</v>
      </c>
      <c r="F30" s="81">
        <f t="shared" si="6"/>
        <v>693.18019881770783</v>
      </c>
      <c r="G30" s="81">
        <f t="shared" si="7"/>
        <v>693.18019881770783</v>
      </c>
      <c r="H30" s="106" t="s">
        <v>54</v>
      </c>
      <c r="J30" s="25"/>
    </row>
    <row r="31" spans="1:14" x14ac:dyDescent="0.3">
      <c r="A31" s="113" t="s">
        <v>83</v>
      </c>
      <c r="B31" s="78">
        <f t="shared" si="5"/>
        <v>633697</v>
      </c>
      <c r="C31" s="78">
        <v>633697</v>
      </c>
      <c r="D31" s="78">
        <v>0</v>
      </c>
      <c r="E31" s="111">
        <v>551711</v>
      </c>
      <c r="F31" s="81">
        <f t="shared" si="6"/>
        <v>870.62271085392547</v>
      </c>
      <c r="G31" s="81">
        <f t="shared" si="7"/>
        <v>870.62271085392547</v>
      </c>
      <c r="H31" s="108" t="s">
        <v>81</v>
      </c>
      <c r="J31" s="25"/>
    </row>
    <row r="32" spans="1:14" x14ac:dyDescent="0.3">
      <c r="A32" s="113" t="s">
        <v>36</v>
      </c>
      <c r="B32" s="78">
        <f t="shared" si="5"/>
        <v>222379</v>
      </c>
      <c r="C32" s="78">
        <v>221366</v>
      </c>
      <c r="D32" s="78">
        <v>1013</v>
      </c>
      <c r="E32" s="78">
        <v>190337</v>
      </c>
      <c r="F32" s="81">
        <f t="shared" si="6"/>
        <v>855.91265362286902</v>
      </c>
      <c r="G32" s="81">
        <f t="shared" si="7"/>
        <v>859.82942276591712</v>
      </c>
      <c r="H32" s="108" t="s">
        <v>48</v>
      </c>
      <c r="J32" s="25"/>
      <c r="K32" s="25"/>
      <c r="N32" s="25"/>
    </row>
    <row r="33" spans="1:13" x14ac:dyDescent="0.3">
      <c r="A33" s="113" t="s">
        <v>37</v>
      </c>
      <c r="B33" s="78">
        <f t="shared" si="5"/>
        <v>496863</v>
      </c>
      <c r="C33" s="111">
        <v>496863</v>
      </c>
      <c r="D33" s="111">
        <v>0</v>
      </c>
      <c r="E33" s="111">
        <v>326532</v>
      </c>
      <c r="F33" s="81">
        <f t="shared" si="6"/>
        <v>657.1871924454025</v>
      </c>
      <c r="G33" s="81">
        <f t="shared" si="7"/>
        <v>657.1871924454025</v>
      </c>
      <c r="H33" s="108" t="s">
        <v>49</v>
      </c>
      <c r="J33" s="25"/>
    </row>
    <row r="34" spans="1:13" ht="17.25" customHeight="1" x14ac:dyDescent="0.3">
      <c r="A34" s="113" t="s">
        <v>38</v>
      </c>
      <c r="B34" s="78">
        <f t="shared" si="5"/>
        <v>334535</v>
      </c>
      <c r="C34" s="111">
        <v>331030</v>
      </c>
      <c r="D34" s="111">
        <v>3505</v>
      </c>
      <c r="E34" s="111">
        <v>207960</v>
      </c>
      <c r="F34" s="81">
        <f t="shared" si="6"/>
        <v>621.63899143587366</v>
      </c>
      <c r="G34" s="81">
        <f t="shared" si="7"/>
        <v>628.22100715947192</v>
      </c>
      <c r="H34" s="108" t="s">
        <v>50</v>
      </c>
      <c r="J34" s="25"/>
    </row>
    <row r="35" spans="1:13" x14ac:dyDescent="0.3">
      <c r="A35" s="113" t="s">
        <v>57</v>
      </c>
      <c r="B35" s="78">
        <f t="shared" si="5"/>
        <v>185400</v>
      </c>
      <c r="C35" s="111">
        <v>184676</v>
      </c>
      <c r="D35" s="111">
        <v>724</v>
      </c>
      <c r="E35" s="111">
        <v>162316</v>
      </c>
      <c r="F35" s="81">
        <f t="shared" si="6"/>
        <v>875.49083063646174</v>
      </c>
      <c r="G35" s="81">
        <f t="shared" si="7"/>
        <v>878.92308691979474</v>
      </c>
      <c r="H35" s="108" t="s">
        <v>51</v>
      </c>
      <c r="J35" s="25"/>
    </row>
    <row r="36" spans="1:13" x14ac:dyDescent="0.3">
      <c r="A36" s="113" t="s">
        <v>40</v>
      </c>
      <c r="B36" s="78">
        <f t="shared" si="5"/>
        <v>222829</v>
      </c>
      <c r="C36" s="111">
        <v>212759</v>
      </c>
      <c r="D36" s="111">
        <v>10070</v>
      </c>
      <c r="E36" s="111">
        <v>138088</v>
      </c>
      <c r="F36" s="81">
        <f t="shared" si="6"/>
        <v>619.70389850513175</v>
      </c>
      <c r="G36" s="81">
        <f t="shared" si="7"/>
        <v>649.03482343872645</v>
      </c>
      <c r="H36" s="108" t="s">
        <v>56</v>
      </c>
      <c r="J36" s="25"/>
      <c r="K36" s="25"/>
    </row>
    <row r="37" spans="1:13" x14ac:dyDescent="0.3">
      <c r="A37" s="113" t="s">
        <v>41</v>
      </c>
      <c r="B37" s="78">
        <f t="shared" si="5"/>
        <v>51038</v>
      </c>
      <c r="C37" s="111">
        <v>50932</v>
      </c>
      <c r="D37" s="111">
        <v>106</v>
      </c>
      <c r="E37" s="111">
        <v>33134</v>
      </c>
      <c r="F37" s="81">
        <f t="shared" si="6"/>
        <v>649.20255495905008</v>
      </c>
      <c r="G37" s="81">
        <f t="shared" si="7"/>
        <v>650.55367941569148</v>
      </c>
      <c r="H37" s="108" t="s">
        <v>55</v>
      </c>
      <c r="J37" s="25"/>
    </row>
    <row r="38" spans="1:13" x14ac:dyDescent="0.3">
      <c r="A38" s="114" t="s">
        <v>21</v>
      </c>
      <c r="B38" s="78">
        <f>SUM(B23:B37)</f>
        <v>5015835</v>
      </c>
      <c r="C38" s="78">
        <f>SUM(C23:C37)</f>
        <v>4978188</v>
      </c>
      <c r="D38" s="78">
        <f>SUM(D23:D37)</f>
        <v>37647</v>
      </c>
      <c r="E38" s="78">
        <f>SUM(E23:E37)</f>
        <v>3823849</v>
      </c>
      <c r="F38" s="81">
        <f t="shared" si="6"/>
        <v>762.35542038364497</v>
      </c>
      <c r="G38" s="81">
        <f t="shared" si="7"/>
        <v>768.1206495214725</v>
      </c>
      <c r="H38" s="106" t="s">
        <v>22</v>
      </c>
      <c r="J38" s="25"/>
      <c r="K38" s="25"/>
      <c r="L38" s="25"/>
      <c r="M38" s="25"/>
    </row>
    <row r="39" spans="1:13" x14ac:dyDescent="0.3">
      <c r="H39" s="31"/>
      <c r="K39" s="25"/>
      <c r="L39" s="25"/>
      <c r="M39" s="25"/>
    </row>
    <row r="40" spans="1:13" ht="18" customHeigh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5"/>
      <c r="K40" s="25"/>
    </row>
    <row r="41" spans="1:13" x14ac:dyDescent="0.3">
      <c r="E41" s="25"/>
    </row>
    <row r="42" spans="1:13" x14ac:dyDescent="0.3">
      <c r="E42" s="25"/>
    </row>
    <row r="44" spans="1:13" x14ac:dyDescent="0.3">
      <c r="E44" s="25"/>
    </row>
  </sheetData>
  <mergeCells count="18">
    <mergeCell ref="G3:H3"/>
    <mergeCell ref="A1:H1"/>
    <mergeCell ref="H4:H7"/>
    <mergeCell ref="B5:C5"/>
    <mergeCell ref="E6:E7"/>
    <mergeCell ref="A4:A7"/>
    <mergeCell ref="B4:C4"/>
    <mergeCell ref="A2:H2"/>
    <mergeCell ref="E4:E5"/>
    <mergeCell ref="G18:H18"/>
    <mergeCell ref="A16:H16"/>
    <mergeCell ref="A17:H17"/>
    <mergeCell ref="A19:A22"/>
    <mergeCell ref="B19:C19"/>
    <mergeCell ref="E19:E20"/>
    <mergeCell ref="H19:H22"/>
    <mergeCell ref="B20:C20"/>
    <mergeCell ref="E21:E22"/>
  </mergeCells>
  <printOptions horizontalCentered="1" verticalCentered="1"/>
  <pageMargins left="0.25" right="0.25" top="0.25" bottom="0.25" header="0.31496062992126" footer="0.31496062992126"/>
  <pageSetup paperSize="9" orientation="portrait" r:id="rId1"/>
  <headerFooter>
    <oddFooter>&amp;C9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rightToLeft="1" workbookViewId="0">
      <selection activeCell="A3" sqref="A3:E8"/>
    </sheetView>
  </sheetViews>
  <sheetFormatPr defaultRowHeight="14.4" x14ac:dyDescent="0.3"/>
  <cols>
    <col min="1" max="1" width="13.109375" customWidth="1"/>
    <col min="2" max="2" width="14.77734375" customWidth="1"/>
    <col min="3" max="4" width="13.109375" customWidth="1"/>
    <col min="5" max="5" width="17.77734375" customWidth="1"/>
    <col min="8" max="9" width="12" bestFit="1" customWidth="1"/>
    <col min="10" max="10" width="11.88671875" bestFit="1" customWidth="1"/>
    <col min="13" max="13" width="11.88671875" bestFit="1" customWidth="1"/>
  </cols>
  <sheetData>
    <row r="1" spans="1:17" ht="28.5" customHeight="1" x14ac:dyDescent="0.3"/>
    <row r="2" spans="1:17" ht="18" customHeight="1" x14ac:dyDescent="0.3">
      <c r="O2" s="261"/>
      <c r="P2" s="261"/>
      <c r="Q2" s="261"/>
    </row>
    <row r="3" spans="1:17" ht="33" customHeight="1" x14ac:dyDescent="0.3">
      <c r="A3" s="249" t="s">
        <v>169</v>
      </c>
      <c r="B3" s="249"/>
      <c r="C3" s="249"/>
      <c r="D3" s="249"/>
      <c r="E3" s="249"/>
      <c r="O3" s="7"/>
      <c r="P3" s="7"/>
      <c r="Q3" s="7"/>
    </row>
    <row r="4" spans="1:17" ht="37.5" customHeight="1" x14ac:dyDescent="0.3">
      <c r="A4" s="254" t="s">
        <v>170</v>
      </c>
      <c r="B4" s="254"/>
      <c r="C4" s="254"/>
      <c r="D4" s="254"/>
      <c r="E4" s="254"/>
      <c r="O4" s="7"/>
      <c r="P4" s="7"/>
      <c r="Q4" s="7"/>
    </row>
    <row r="5" spans="1:17" ht="22.5" customHeight="1" x14ac:dyDescent="0.3">
      <c r="A5" s="134" t="s">
        <v>60</v>
      </c>
      <c r="B5" s="115"/>
      <c r="C5" s="115"/>
      <c r="D5" s="256" t="s">
        <v>71</v>
      </c>
      <c r="E5" s="256"/>
    </row>
    <row r="6" spans="1:17" ht="39.9" customHeight="1" x14ac:dyDescent="0.3">
      <c r="A6" s="262" t="s">
        <v>68</v>
      </c>
      <c r="B6" s="77" t="s">
        <v>63</v>
      </c>
      <c r="C6" s="77" t="s">
        <v>66</v>
      </c>
      <c r="D6" s="77" t="s">
        <v>147</v>
      </c>
      <c r="E6" s="217" t="s">
        <v>62</v>
      </c>
      <c r="J6" s="56"/>
      <c r="K6" s="56"/>
      <c r="L6" s="56"/>
      <c r="M6" s="56"/>
      <c r="N6" s="56"/>
      <c r="O6" s="56"/>
      <c r="P6" s="56"/>
    </row>
    <row r="7" spans="1:17" ht="39.9" customHeight="1" x14ac:dyDescent="0.3">
      <c r="A7" s="263"/>
      <c r="B7" s="129" t="s">
        <v>64</v>
      </c>
      <c r="C7" s="149" t="s">
        <v>67</v>
      </c>
      <c r="D7" s="149" t="s">
        <v>151</v>
      </c>
      <c r="E7" s="219"/>
      <c r="J7" s="56"/>
      <c r="K7" s="57"/>
      <c r="L7" s="57"/>
      <c r="M7" s="57"/>
      <c r="N7" s="57"/>
      <c r="O7" s="57"/>
      <c r="P7" s="56"/>
    </row>
    <row r="8" spans="1:17" ht="29.4" customHeight="1" x14ac:dyDescent="0.3">
      <c r="A8" s="76" t="s">
        <v>5</v>
      </c>
      <c r="B8" s="116">
        <v>6672309</v>
      </c>
      <c r="C8" s="117">
        <v>1056.5999999999999</v>
      </c>
      <c r="D8" s="116">
        <f>B8*C8/1000</f>
        <v>7049961.6893999996</v>
      </c>
      <c r="E8" s="128" t="s">
        <v>7</v>
      </c>
      <c r="F8" s="7"/>
      <c r="G8" s="7"/>
      <c r="H8" s="7"/>
      <c r="I8" s="7"/>
      <c r="J8" s="56"/>
      <c r="K8" s="56"/>
      <c r="L8" s="56"/>
      <c r="M8" s="56"/>
      <c r="N8" s="56"/>
      <c r="O8" s="56"/>
      <c r="P8" s="56"/>
    </row>
    <row r="9" spans="1:17" x14ac:dyDescent="0.3">
      <c r="A9" s="245"/>
      <c r="B9" s="245"/>
      <c r="C9" s="245"/>
      <c r="D9" s="245"/>
      <c r="E9" s="245"/>
      <c r="F9" s="28"/>
      <c r="G9" s="28"/>
      <c r="H9" s="28"/>
      <c r="I9" s="28"/>
      <c r="J9" s="56"/>
      <c r="K9" s="56"/>
      <c r="L9" s="56"/>
      <c r="M9" s="56"/>
      <c r="N9" s="56"/>
      <c r="O9" s="56"/>
      <c r="P9" s="56"/>
    </row>
    <row r="10" spans="1:17" x14ac:dyDescent="0.3">
      <c r="A10" s="231"/>
      <c r="B10" s="231"/>
    </row>
    <row r="11" spans="1:17" x14ac:dyDescent="0.3">
      <c r="M11" s="184"/>
      <c r="N11" s="184" t="s">
        <v>191</v>
      </c>
      <c r="O11" s="184"/>
    </row>
    <row r="12" spans="1:17" x14ac:dyDescent="0.3">
      <c r="M12" s="184" t="s">
        <v>201</v>
      </c>
      <c r="N12" s="184" t="s">
        <v>189</v>
      </c>
      <c r="O12" s="184" t="s">
        <v>190</v>
      </c>
    </row>
    <row r="13" spans="1:17" x14ac:dyDescent="0.3">
      <c r="M13" s="184">
        <v>6672309</v>
      </c>
      <c r="N13" s="184">
        <v>1056.5999999999999</v>
      </c>
      <c r="O13" s="184">
        <f>M13*N13/1000</f>
        <v>7049961.6893999996</v>
      </c>
    </row>
  </sheetData>
  <mergeCells count="8">
    <mergeCell ref="O2:Q2"/>
    <mergeCell ref="A10:B10"/>
    <mergeCell ref="A9:E9"/>
    <mergeCell ref="D5:E5"/>
    <mergeCell ref="A3:E3"/>
    <mergeCell ref="A6:A7"/>
    <mergeCell ref="E6:E7"/>
    <mergeCell ref="A4:E4"/>
  </mergeCells>
  <printOptions horizontalCentered="1" verticalCentered="1"/>
  <pageMargins left="0.25" right="1.25" top="0.98425196850393704" bottom="0.98425196850393704" header="0.31496062992126" footer="0.31496062992126"/>
  <pageSetup paperSize="9" orientation="portrait" r:id="rId1"/>
  <headerFooter>
    <oddFooter>&amp;C10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R16" sqref="R16"/>
    </sheetView>
  </sheetViews>
  <sheetFormatPr defaultRowHeight="14.4" x14ac:dyDescent="0.3"/>
  <sheetData/>
  <printOptions horizontalCentered="1" verticalCentered="1"/>
  <pageMargins left="0" right="0" top="0.5" bottom="0.5" header="0.3" footer="0.3"/>
  <pageSetup paperSize="9" orientation="portrait" r:id="rId1"/>
  <headerFooter>
    <oddFooter>&amp;C11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A2" sqref="A2"/>
    </sheetView>
  </sheetViews>
  <sheetFormatPr defaultRowHeight="14.4" x14ac:dyDescent="0.3"/>
  <sheetData/>
  <printOptions horizontalCentered="1" verticalCentered="1"/>
  <pageMargins left="0" right="0" top="0.5" bottom="0.25" header="0.3" footer="0.3"/>
  <pageSetup paperSize="9" orientation="portrait" r:id="rId1"/>
  <headerFooter>
    <oddFooter>&amp;C12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28" zoomScaleNormal="100" workbookViewId="0">
      <selection activeCell="R17" sqref="R17"/>
    </sheetView>
  </sheetViews>
  <sheetFormatPr defaultRowHeight="14.4" x14ac:dyDescent="0.3"/>
  <sheetData/>
  <printOptions horizontalCentered="1" verticalCentered="1"/>
  <pageMargins left="0" right="0" top="0.5" bottom="0.5" header="0.3" footer="0.3"/>
  <pageSetup paperSize="9" orientation="portrait" r:id="rId1"/>
  <headerFooter>
    <oddFooter>&amp;C13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جدول 1</vt:lpstr>
      <vt:lpstr>رسم جدول1</vt:lpstr>
      <vt:lpstr>جدول2و3</vt:lpstr>
      <vt:lpstr>جدول4</vt:lpstr>
      <vt:lpstr>جدول5و6</vt:lpstr>
      <vt:lpstr>جدول7</vt:lpstr>
      <vt:lpstr>خارطة 1</vt:lpstr>
      <vt:lpstr>خارطة2</vt:lpstr>
      <vt:lpstr>خارطة3</vt:lpstr>
      <vt:lpstr>جدول8و9</vt:lpstr>
      <vt:lpstr>جدول10</vt:lpstr>
      <vt:lpstr>جدول11و12</vt:lpstr>
      <vt:lpstr>جدول13</vt:lpstr>
      <vt:lpstr>خارطة 4</vt:lpstr>
      <vt:lpstr>خارطة 5</vt:lpstr>
      <vt:lpstr>خارطة 6</vt:lpstr>
      <vt:lpstr>'رسم جدول1'!Print_Area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Maher</cp:lastModifiedBy>
  <cp:lastPrinted>2023-10-23T05:46:03Z</cp:lastPrinted>
  <dcterms:created xsi:type="dcterms:W3CDTF">2012-08-05T06:59:01Z</dcterms:created>
  <dcterms:modified xsi:type="dcterms:W3CDTF">2023-10-23T05:47:46Z</dcterms:modified>
</cp:coreProperties>
</file>